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640" windowHeight="1176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48" i="1"/>
  <c r="H45" i="1"/>
  <c r="H46" i="1"/>
  <c r="H47" i="1"/>
  <c r="H49" i="1"/>
  <c r="H50" i="1"/>
  <c r="H51" i="1"/>
  <c r="H52" i="1"/>
  <c r="H54" i="1"/>
  <c r="H55" i="1"/>
  <c r="H56" i="1"/>
  <c r="H44" i="1"/>
  <c r="H37" i="1" l="1"/>
  <c r="H38" i="1"/>
  <c r="H39" i="1"/>
  <c r="H40" i="1"/>
  <c r="H41" i="1"/>
  <c r="H36" i="1"/>
  <c r="H31" i="1"/>
  <c r="H32" i="1"/>
  <c r="H33" i="1"/>
  <c r="H30" i="1"/>
  <c r="H25" i="1"/>
  <c r="H26" i="1"/>
  <c r="H27" i="1"/>
  <c r="H24" i="1"/>
  <c r="H18" i="1"/>
  <c r="H19" i="1"/>
  <c r="H20" i="1"/>
  <c r="H21" i="1"/>
  <c r="H11" i="1"/>
  <c r="H12" i="1"/>
  <c r="H13" i="1"/>
  <c r="H14" i="1"/>
  <c r="H15" i="1"/>
  <c r="H6" i="1" l="1"/>
  <c r="H57" i="1" l="1"/>
</calcChain>
</file>

<file path=xl/sharedStrings.xml><?xml version="1.0" encoding="utf-8"?>
<sst xmlns="http://schemas.openxmlformats.org/spreadsheetml/2006/main" count="146" uniqueCount="116">
  <si>
    <t>PLANILHA DE ORÇAMENTO</t>
  </si>
  <si>
    <t>ITEM</t>
  </si>
  <si>
    <t>FONTES</t>
  </si>
  <si>
    <t>%</t>
  </si>
  <si>
    <t>Outros Recursos</t>
  </si>
  <si>
    <t>MUNICÍPIO:</t>
  </si>
  <si>
    <t>Total do Projeto</t>
  </si>
  <si>
    <t>DISCRIMINAÇÃO</t>
  </si>
  <si>
    <t>UNID.</t>
  </si>
  <si>
    <t>QUANT.</t>
  </si>
  <si>
    <t>1.1</t>
  </si>
  <si>
    <t>Placa da obra - padrão fornecido pela prefeitura Municipal</t>
  </si>
  <si>
    <t xml:space="preserve"> m2</t>
  </si>
  <si>
    <t>1.5</t>
  </si>
  <si>
    <t>m2</t>
  </si>
  <si>
    <t>2.1</t>
  </si>
  <si>
    <t>m3</t>
  </si>
  <si>
    <t>2.2</t>
  </si>
  <si>
    <t>2.3</t>
  </si>
  <si>
    <t>3.1</t>
  </si>
  <si>
    <t xml:space="preserve">Blocos de concretro para 2 estacas com CT até 20 Tf </t>
  </si>
  <si>
    <t>ud</t>
  </si>
  <si>
    <t>3.2</t>
  </si>
  <si>
    <t>m</t>
  </si>
  <si>
    <t>4.1</t>
  </si>
  <si>
    <t>m³</t>
  </si>
  <si>
    <t>und</t>
  </si>
  <si>
    <t>4.7</t>
  </si>
  <si>
    <t>kg</t>
  </si>
  <si>
    <t xml:space="preserve">Fechamento </t>
  </si>
  <si>
    <t>5.1</t>
  </si>
  <si>
    <t>ALVENARIA DE VEDAÇÃO DE BLOCOS CERÂMICOS FURADOS NA VERTICAL DE 9X19X39CM (ESPESSURA 9CM) DE PAREDES COM ÁREA LÍQUIDA MAIOR OU IGUAL A 6M² SEM VÃOS E ARGAMASSA DE ASSENTAMENTO COM PREPARO EM BETONEIRA. AF_06/2014</t>
  </si>
  <si>
    <t>Cobertura</t>
  </si>
  <si>
    <t>6.3</t>
  </si>
  <si>
    <t>6.4</t>
  </si>
  <si>
    <t>Cumeeira para telhado metálico, inclusive juntas de vedação e acessórios de fixação</t>
  </si>
  <si>
    <t>6.5</t>
  </si>
  <si>
    <t>6.6</t>
  </si>
  <si>
    <t>9.3</t>
  </si>
  <si>
    <t>9.4</t>
  </si>
  <si>
    <t>9.6</t>
  </si>
  <si>
    <t>9.7</t>
  </si>
  <si>
    <t>9.8</t>
  </si>
  <si>
    <t>9.9</t>
  </si>
  <si>
    <t>9.10</t>
  </si>
  <si>
    <t>9.12</t>
  </si>
  <si>
    <t>Sistema preventivo de incêndio</t>
  </si>
  <si>
    <t>10.1</t>
  </si>
  <si>
    <t>10.2</t>
  </si>
  <si>
    <t>Extintores de pó químico ABC com sinalização de piso e parede. Fornecimento e instalação</t>
  </si>
  <si>
    <t>10.3</t>
  </si>
  <si>
    <t>TOTAL DA OBRA</t>
  </si>
  <si>
    <t>OBS:</t>
  </si>
  <si>
    <t>NOME:</t>
  </si>
  <si>
    <t>CREA:</t>
  </si>
  <si>
    <t>DATA:</t>
  </si>
  <si>
    <t>BDI:</t>
  </si>
  <si>
    <t>TUBO PVC, SÉRIE R, ÁGUA PLUVIAL, DN 100 MM, FORNECIDO E INSTALADO EM CONDUTORES VERTICAIS DE ÁGUAS PLUVIAIS. AF_12/2014</t>
  </si>
  <si>
    <t>TOMADA MÉDIA DE EMBUTIR (1 MÓDULO), 2P+T 10 A, INCLUINDO SUPORTE E PLACA - FORNECIMENTO E INSTALAÇÃO. AF_12/2015</t>
  </si>
  <si>
    <t>Recursos Próprios</t>
  </si>
  <si>
    <t>1.2</t>
  </si>
  <si>
    <t>1.3</t>
  </si>
  <si>
    <t>1.4</t>
  </si>
  <si>
    <t>Serviços preliminares</t>
  </si>
  <si>
    <t>Infraestrutura</t>
  </si>
  <si>
    <t>2.4</t>
  </si>
  <si>
    <t>Supraestrutura</t>
  </si>
  <si>
    <t>3.3</t>
  </si>
  <si>
    <t>3.4</t>
  </si>
  <si>
    <t>TELHAMENTO COM TELHA DE AÇO/ALUMÍNIO E = 0,5 MM, COM ATÉ 2 ÁGUAS, INCLUSO IÇAMENTO. AF_07/2019</t>
  </si>
  <si>
    <t xml:space="preserve">Terças de Aço Perfil U enrijecidoc 75 x 40 x 20 e = 2,00mm c/ esp máximo = 1,2m </t>
  </si>
  <si>
    <t>140404-1</t>
  </si>
  <si>
    <t>ELÉTRICA E PREVENÇÃO DE INCÊNDIO</t>
  </si>
  <si>
    <t>4.2</t>
  </si>
  <si>
    <t>TELA DE ACO SOLDADA GALVANIZADA/ZINCADA PARA ALVENARIA, FIO  D = *1,20 A 1,70* MM, MALHA 15 X 15 MM, (C X L) *50 X 12* CM</t>
  </si>
  <si>
    <t>CHAPISCO APLICADO EM ALVENARIAS E ESTRUTURAS DE CONCRETO INTERNAS, COM ROLO PARA TEXTURA ACRÍLICA. ARGAMASSA TRAÇO 1:4 E EMULSÃO POLIMÉRICA</t>
  </si>
  <si>
    <t>ARGAMASSA TRAÇO 1:6 (EM VOLUME DE CIMENTO E AREIA MÉDIA ÚMIDA) COM ADIÇÃO DE PLASTIFICANTE PARA EMBOÇO/MASSA ÚNICA/ASSENTAMENTO DE ALVENARIADE VEDAÇÃO, PREPARO MECÂNICO COM BETONEIRA 400 L. AF_08/2019</t>
  </si>
  <si>
    <t>PREÇO   TOTAL</t>
  </si>
  <si>
    <t xml:space="preserve">CUSTO UNIT. R$ </t>
  </si>
  <si>
    <t>BDI          %</t>
  </si>
  <si>
    <t>93584</t>
  </si>
  <si>
    <t>Barracão provisórios c/ banheiro e depósito AF_04/2016</t>
  </si>
  <si>
    <t>UM</t>
  </si>
  <si>
    <t>Viga de fundação 0,15x0,40 em concreto armado Fck 25 Mpa, inclusive formas de madeira, concreto, lançamento, armadura 4 Ø 10mm corr. E estribo Ø 5,0mm c/ 20cm. Fornecimento e aplicação AF_01/2017</t>
  </si>
  <si>
    <t>IMPERMEABILIZACAO DE ESTRUTURAS ENTERRADAS, COM TINTA ASFALTICA AF_06/2018</t>
  </si>
  <si>
    <t>Pilares de concreto 0,25x0,40x5,00m em concreto armado Fck 25 Mpa, inclusive formas de madeira, concreto, lançamento, armadura 6 Ø 12,50mm corr e estribo Ø 6,3 c/ 20cm. Fornecimento e aplicação AF_01/2017</t>
  </si>
  <si>
    <t>Pilares de concreto 0,25x0,30x5,00m em concreto armado Fck 25 Mpa, inclusive formas de madeira, concreto, lançamento, armadura 6 Ø 10,00mm corr e estribo Ø 6,3 c/ 20cm. Fornecimento e aplicação AF_01/2017</t>
  </si>
  <si>
    <t>Viga intermediária a 2,50m 0,15x0,30 em concreto armado Fck 25 Mpa, inclusive formas de madeira, concreto, lançamento, armadura 4 Ø 10mm corr. E estribo Ø 5,0mm c/ 20cm. Fornecimento e aplicação AF_01/2017</t>
  </si>
  <si>
    <t>Viga cinta 0,15x0,30 em concreto armado Fck 25 Mpa, inclusive formas de madeira, concreto, lançamento, armadura 4 Ø 10mm corr. E estribo Ø 5,0mm c/ 20cm. Fornecimento e aplicação AF_01/2017</t>
  </si>
  <si>
    <t>INTERRUPTOR SIMPLES 10A, 250V, CONJUNTO MONTADO PARA SOBREPOR 4" X 2" (CAIXA + 2 MODULOS)</t>
  </si>
  <si>
    <t>Disjuntor monopolar tipo DIN, corrente nominal 10 A - Fornecimento e instalação AF 10/2020</t>
  </si>
  <si>
    <t xml:space="preserve">Disjuntor monopolar tipo DIN, corrente nominal 25 A - Fornecimento e instalação AF 10/2020 </t>
  </si>
  <si>
    <t>Cabo de cobre flexível isolado, 2.5mm², anti-chama 0,6 a 1Kv, para circuitos terminais - Fornecimento e instalação. AF 12/2015</t>
  </si>
  <si>
    <t>9.11</t>
  </si>
  <si>
    <t>LUMINÁRIA DE EMERGÊNCIA, COM 30 LÂMPADAS LED DE 2 W, SEM REATOR - FORNECIMENTO E INSTALAÇÃO. AF_02/2020</t>
  </si>
  <si>
    <t>ELETRODUTO PVC FLEXIVEL CORRUGADO, COR AMARELA, DE 16 MM</t>
  </si>
  <si>
    <t>CABO DE COBRE FLEXÍVEL ISOLADO, 1,5 MM², ANTI-CHAMA 450/750 V, PARA CIRCUITOS TERMINAIS - FORNECIMENTO E INSTALAÇÃO. AF_12/2015</t>
  </si>
  <si>
    <t>PLACA DE SINALIZACAO DE SEGURANCA CONTRA INCENDIO, FOTOLUMINESCENTE RETANGULAR, *13 X 26* CM, EM PVC *2* MM ANTI-CHAMAS</t>
  </si>
  <si>
    <t>LÂMPADA TUBULAR FLUORESCENTE T10 DE 20/40 W, BASE G13 - FORNECIMENTO E INSTALAÇÃO. AF_02/2020_P</t>
  </si>
  <si>
    <t>FABRICAÇÃO E INSTALAÇÃO DE TESOURA INTEIRA EM AÇO, VÃO DE 11 M, PARA TELHA ONDULADA DE FIBROCIMENTO, METÁLICA, PLÁSTICA OU TERMOACÚSTICA, INCLUSO IÇAMENTO. AF_12/2015</t>
  </si>
  <si>
    <t>CALHA EM CHAPA DE AÇO GALVANIZADO NÚMERO 24, DESENVOLVIMENTO DE 50 CMINCLUSO TRANSPORTE VERTICAL. AF_07/2019</t>
  </si>
  <si>
    <t>ESTACA ESCAVADA MECANICAMENTE, SEM FLUIDO ESTABILIZANTE, COM 25CM DE DIÂMETRO, CONCRETO LANÇADO POR CAMINHÃO BETONEIRA AF_01/2020</t>
  </si>
  <si>
    <t>Regularização e compactação do piso do galpão garagem, que será mantido em solo compactado AF_11/2019</t>
  </si>
  <si>
    <t>Aterro compactado com material de 1ª categoria em camadas de até 20 cm, com compactação mecânica,material, máquina e mão de obra AF_11/2019</t>
  </si>
  <si>
    <t>LOCAÇÃO COM CAVALETE COM ALTURA DE 1,00 M - 2 UTILIZAÇÕES. AF_10/2018</t>
  </si>
  <si>
    <t>Todos os itens estão inclusos materiais e acessórios necessários para instalação. Todos os valores são referênciados à tabela SINAPI 09/2021</t>
  </si>
  <si>
    <t>Área:</t>
  </si>
  <si>
    <t>SINAPI</t>
  </si>
  <si>
    <t>484,00m2</t>
  </si>
  <si>
    <t>Irineópolis</t>
  </si>
  <si>
    <t>PROJETO:   Local</t>
  </si>
  <si>
    <t>Galpão para garagem - Prefeitura Municipal                              Rua Rio Grande do Sul</t>
  </si>
  <si>
    <t xml:space="preserve">Luiz Eduardo de Borba </t>
  </si>
  <si>
    <t>Quadro de distribuição de energia para 12 disjuntores, de sobrepor, em PVC. Fornecimento e instalação AF_10/2020</t>
  </si>
  <si>
    <t>12//2021</t>
  </si>
  <si>
    <t>Dezembro 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</si>
</sst>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0_ ;[Red]\-#,##0.00\ "/>
    <numFmt numFmtId="165" formatCode="_(&quot;R$ &quot;* #,##0.00_);_(&quot;R$ &quot;* \(#,##0.00\);_(&quot;R$ &quot;* &quot;-&quot;??_);_(@_)"/>
    <numFmt numFmtId="166" formatCode="_(* #,##0.00_);_(* \(#,##0.00\);_(* \-??_);_(@_)"/>
    <numFmt numFmtId="167" formatCode="&quot;R$&quot;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u/>
      <sz val="10"/>
      <color indexed="12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41"/>
      </patternFill>
    </fill>
    <fill>
      <patternFill patternType="solid">
        <fgColor theme="4"/>
        <bgColor indexed="64"/>
      </patternFill>
    </fill>
    <fill>
      <patternFill patternType="solid">
        <fgColor theme="4"/>
        <bgColor indexed="41"/>
      </patternFill>
    </fill>
  </fills>
  <borders count="8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0" fillId="0" borderId="0"/>
    <xf numFmtId="165" fontId="10" fillId="0" borderId="0" applyFill="0" applyBorder="0" applyAlignment="0" applyProtection="0"/>
    <xf numFmtId="9" fontId="10" fillId="0" borderId="0" applyFill="0" applyBorder="0" applyAlignment="0" applyProtection="0"/>
    <xf numFmtId="166" fontId="10" fillId="0" borderId="0" applyFill="0" applyBorder="0" applyAlignment="0" applyProtection="0"/>
  </cellStyleXfs>
  <cellXfs count="219">
    <xf numFmtId="0" fontId="0" fillId="0" borderId="0" xfId="0"/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13" fillId="0" borderId="0" xfId="2" applyNumberFormat="1" applyFont="1" applyFill="1" applyBorder="1" applyAlignment="1" applyProtection="1">
      <alignment horizontal="center"/>
    </xf>
    <xf numFmtId="4" fontId="0" fillId="0" borderId="0" xfId="0" applyNumberFormat="1"/>
    <xf numFmtId="0" fontId="0" fillId="0" borderId="0" xfId="0" applyFill="1"/>
    <xf numFmtId="0" fontId="0" fillId="5" borderId="11" xfId="0" applyFill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4" fillId="5" borderId="11" xfId="0" applyFont="1" applyFill="1" applyBorder="1" applyAlignment="1">
      <alignment horizontal="center" vertical="center"/>
    </xf>
    <xf numFmtId="0" fontId="0" fillId="6" borderId="11" xfId="0" applyFill="1" applyBorder="1" applyAlignment="1" applyProtection="1">
      <alignment horizontal="center"/>
      <protection locked="0"/>
    </xf>
    <xf numFmtId="0" fontId="0" fillId="0" borderId="0" xfId="0" applyFill="1" applyBorder="1"/>
    <xf numFmtId="0" fontId="0" fillId="0" borderId="0" xfId="0" applyBorder="1"/>
    <xf numFmtId="0" fontId="0" fillId="0" borderId="0" xfId="0" applyFont="1" applyBorder="1" applyAlignment="1">
      <alignment horizontal="center"/>
    </xf>
    <xf numFmtId="0" fontId="11" fillId="6" borderId="30" xfId="0" applyFont="1" applyFill="1" applyBorder="1" applyAlignment="1" applyProtection="1">
      <alignment horizontal="center" vertical="center"/>
      <protection locked="0"/>
    </xf>
    <xf numFmtId="0" fontId="14" fillId="6" borderId="11" xfId="0" applyFont="1" applyFill="1" applyBorder="1" applyAlignment="1" applyProtection="1">
      <alignment horizontal="center" vertical="center"/>
      <protection locked="0"/>
    </xf>
    <xf numFmtId="0" fontId="10" fillId="6" borderId="11" xfId="0" applyFont="1" applyFill="1" applyBorder="1" applyAlignment="1" applyProtection="1">
      <alignment horizontal="center" vertical="center"/>
      <protection locked="0"/>
    </xf>
    <xf numFmtId="0" fontId="3" fillId="3" borderId="34" xfId="0" applyFont="1" applyFill="1" applyBorder="1" applyAlignment="1">
      <alignment horizontal="center" vertical="top" wrapText="1"/>
    </xf>
    <xf numFmtId="0" fontId="3" fillId="3" borderId="35" xfId="0" applyFont="1" applyFill="1" applyBorder="1" applyAlignment="1">
      <alignment horizontal="center" vertical="top" wrapText="1"/>
    </xf>
    <xf numFmtId="0" fontId="3" fillId="2" borderId="27" xfId="0" applyFont="1" applyFill="1" applyBorder="1" applyAlignment="1">
      <alignment horizontal="justify" vertical="center" wrapText="1"/>
    </xf>
    <xf numFmtId="49" fontId="10" fillId="4" borderId="1" xfId="0" applyNumberFormat="1" applyFont="1" applyFill="1" applyBorder="1" applyAlignment="1" applyProtection="1">
      <alignment horizontal="left" vertical="top" wrapText="1"/>
      <protection locked="0"/>
    </xf>
    <xf numFmtId="49" fontId="10" fillId="4" borderId="3" xfId="0" applyNumberFormat="1" applyFont="1" applyFill="1" applyBorder="1" applyAlignment="1" applyProtection="1">
      <alignment horizontal="left" vertical="top" wrapText="1"/>
      <protection locked="0"/>
    </xf>
    <xf numFmtId="0" fontId="15" fillId="2" borderId="36" xfId="0" applyFont="1" applyFill="1" applyBorder="1" applyAlignment="1">
      <alignment horizontal="justify" vertical="top" wrapText="1"/>
    </xf>
    <xf numFmtId="0" fontId="3" fillId="2" borderId="10" xfId="0" applyFont="1" applyFill="1" applyBorder="1" applyAlignment="1">
      <alignment horizontal="justify" vertical="center" wrapText="1"/>
    </xf>
    <xf numFmtId="0" fontId="15" fillId="2" borderId="28" xfId="0" applyFont="1" applyFill="1" applyBorder="1" applyAlignment="1">
      <alignment horizontal="justify" vertical="top" wrapText="1"/>
    </xf>
    <xf numFmtId="49" fontId="10" fillId="4" borderId="14" xfId="0" applyNumberFormat="1" applyFont="1" applyFill="1" applyBorder="1" applyAlignment="1" applyProtection="1">
      <alignment horizontal="left" vertical="center" wrapText="1"/>
      <protection locked="0"/>
    </xf>
    <xf numFmtId="0" fontId="3" fillId="2" borderId="33" xfId="0" applyFont="1" applyFill="1" applyBorder="1" applyAlignment="1">
      <alignment vertical="center" wrapText="1"/>
    </xf>
    <xf numFmtId="0" fontId="0" fillId="6" borderId="31" xfId="0" applyFill="1" applyBorder="1" applyAlignment="1" applyProtection="1">
      <alignment horizontal="center" wrapText="1"/>
      <protection locked="0"/>
    </xf>
    <xf numFmtId="0" fontId="0" fillId="6" borderId="16" xfId="0" applyFill="1" applyBorder="1" applyAlignment="1" applyProtection="1">
      <alignment horizontal="center" wrapText="1"/>
      <protection locked="0"/>
    </xf>
    <xf numFmtId="0" fontId="0" fillId="6" borderId="17" xfId="0" applyFill="1" applyBorder="1" applyAlignment="1" applyProtection="1">
      <alignment horizontal="center" wrapText="1"/>
      <protection locked="0"/>
    </xf>
    <xf numFmtId="10" fontId="6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27" xfId="0" applyFont="1" applyFill="1" applyBorder="1" applyAlignment="1">
      <alignment horizontal="left" vertical="center" wrapText="1"/>
    </xf>
    <xf numFmtId="9" fontId="6" fillId="2" borderId="46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left" vertical="center" wrapText="1"/>
    </xf>
    <xf numFmtId="0" fontId="0" fillId="6" borderId="15" xfId="0" applyFill="1" applyBorder="1" applyAlignment="1" applyProtection="1">
      <alignment horizontal="center"/>
      <protection locked="0"/>
    </xf>
    <xf numFmtId="0" fontId="14" fillId="6" borderId="15" xfId="0" applyFont="1" applyFill="1" applyBorder="1" applyAlignment="1" applyProtection="1">
      <alignment horizontal="center" vertical="center"/>
      <protection locked="0"/>
    </xf>
    <xf numFmtId="0" fontId="10" fillId="6" borderId="15" xfId="0" applyFont="1" applyFill="1" applyBorder="1" applyAlignment="1" applyProtection="1">
      <alignment horizontal="center" vertical="center"/>
      <protection locked="0"/>
    </xf>
    <xf numFmtId="0" fontId="11" fillId="6" borderId="16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>
      <alignment horizontal="justify" vertical="center" wrapText="1"/>
    </xf>
    <xf numFmtId="0" fontId="15" fillId="2" borderId="48" xfId="0" applyFont="1" applyFill="1" applyBorder="1" applyAlignment="1">
      <alignment horizontal="justify" vertical="top" wrapText="1"/>
    </xf>
    <xf numFmtId="0" fontId="15" fillId="2" borderId="20" xfId="0" applyFont="1" applyFill="1" applyBorder="1" applyAlignment="1">
      <alignment horizontal="justify" vertical="top" wrapText="1"/>
    </xf>
    <xf numFmtId="0" fontId="5" fillId="2" borderId="51" xfId="0" applyFont="1" applyFill="1" applyBorder="1" applyAlignment="1">
      <alignment horizontal="left" vertical="top" wrapText="1"/>
    </xf>
    <xf numFmtId="0" fontId="3" fillId="3" borderId="47" xfId="0" applyFont="1" applyFill="1" applyBorder="1" applyAlignment="1">
      <alignment horizontal="center" vertical="center" wrapText="1"/>
    </xf>
    <xf numFmtId="0" fontId="5" fillId="3" borderId="48" xfId="0" applyFont="1" applyFill="1" applyBorder="1" applyAlignment="1">
      <alignment horizontal="left" vertical="center" wrapText="1"/>
    </xf>
    <xf numFmtId="0" fontId="7" fillId="3" borderId="48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left" vertical="center" wrapText="1"/>
    </xf>
    <xf numFmtId="0" fontId="5" fillId="2" borderId="55" xfId="0" applyFont="1" applyFill="1" applyBorder="1" applyAlignment="1">
      <alignment horizontal="left" vertical="top" wrapText="1"/>
    </xf>
    <xf numFmtId="0" fontId="5" fillId="3" borderId="57" xfId="0" applyFont="1" applyFill="1" applyBorder="1" applyAlignment="1">
      <alignment horizontal="center" vertical="center" wrapText="1"/>
    </xf>
    <xf numFmtId="0" fontId="5" fillId="3" borderId="58" xfId="0" applyFont="1" applyFill="1" applyBorder="1" applyAlignment="1">
      <alignment horizontal="center" vertical="center" wrapText="1"/>
    </xf>
    <xf numFmtId="0" fontId="5" fillId="3" borderId="59" xfId="0" applyFont="1" applyFill="1" applyBorder="1" applyAlignment="1">
      <alignment horizontal="center" vertical="center" wrapText="1"/>
    </xf>
    <xf numFmtId="0" fontId="5" fillId="3" borderId="59" xfId="0" applyFont="1" applyFill="1" applyBorder="1" applyAlignment="1">
      <alignment horizontal="center" wrapText="1"/>
    </xf>
    <xf numFmtId="0" fontId="5" fillId="3" borderId="60" xfId="0" applyFont="1" applyFill="1" applyBorder="1" applyAlignment="1">
      <alignment horizontal="center" wrapText="1"/>
    </xf>
    <xf numFmtId="0" fontId="5" fillId="3" borderId="61" xfId="0" applyFont="1" applyFill="1" applyBorder="1" applyAlignment="1">
      <alignment horizontal="center" vertical="center" wrapText="1"/>
    </xf>
    <xf numFmtId="0" fontId="0" fillId="6" borderId="43" xfId="0" applyFill="1" applyBorder="1" applyAlignment="1" applyProtection="1">
      <alignment horizontal="center" wrapText="1"/>
      <protection locked="0"/>
    </xf>
    <xf numFmtId="49" fontId="10" fillId="4" borderId="74" xfId="0" applyNumberFormat="1" applyFont="1" applyFill="1" applyBorder="1" applyAlignment="1" applyProtection="1">
      <alignment horizontal="left" vertical="top" wrapText="1"/>
      <protection locked="0"/>
    </xf>
    <xf numFmtId="49" fontId="9" fillId="4" borderId="74" xfId="0" applyNumberFormat="1" applyFont="1" applyFill="1" applyBorder="1" applyAlignment="1" applyProtection="1">
      <alignment horizontal="left" vertical="top" wrapText="1"/>
      <protection locked="0"/>
    </xf>
    <xf numFmtId="10" fontId="3" fillId="4" borderId="75" xfId="0" applyNumberFormat="1" applyFont="1" applyFill="1" applyBorder="1" applyAlignment="1" applyProtection="1">
      <alignment horizontal="left" vertical="top" wrapText="1"/>
      <protection locked="0"/>
    </xf>
    <xf numFmtId="0" fontId="3" fillId="3" borderId="64" xfId="0" applyFont="1" applyFill="1" applyBorder="1" applyAlignment="1">
      <alignment horizontal="center" vertical="top" wrapText="1"/>
    </xf>
    <xf numFmtId="49" fontId="10" fillId="4" borderId="65" xfId="0" applyNumberFormat="1" applyFont="1" applyFill="1" applyBorder="1" applyAlignment="1" applyProtection="1">
      <alignment horizontal="left" vertical="top" wrapText="1"/>
      <protection locked="0"/>
    </xf>
    <xf numFmtId="49" fontId="9" fillId="4" borderId="65" xfId="0" applyNumberFormat="1" applyFont="1" applyFill="1" applyBorder="1" applyAlignment="1" applyProtection="1">
      <alignment horizontal="left" vertical="top" wrapText="1"/>
      <protection locked="0"/>
    </xf>
    <xf numFmtId="10" fontId="3" fillId="4" borderId="66" xfId="0" applyNumberFormat="1" applyFont="1" applyFill="1" applyBorder="1" applyAlignment="1" applyProtection="1">
      <alignment horizontal="left" vertical="top" wrapText="1"/>
      <protection locked="0"/>
    </xf>
    <xf numFmtId="4" fontId="9" fillId="3" borderId="73" xfId="0" applyNumberFormat="1" applyFont="1" applyFill="1" applyBorder="1" applyAlignment="1">
      <alignment horizontal="center" vertical="center" wrapText="1"/>
    </xf>
    <xf numFmtId="49" fontId="9" fillId="4" borderId="3" xfId="0" applyNumberFormat="1" applyFont="1" applyFill="1" applyBorder="1" applyAlignment="1" applyProtection="1">
      <alignment horizontal="center" vertical="center" wrapText="1"/>
      <protection locked="0"/>
    </xf>
    <xf numFmtId="10" fontId="3" fillId="4" borderId="33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1" xfId="0" applyNumberFormat="1" applyFont="1" applyFill="1" applyBorder="1" applyAlignment="1" applyProtection="1">
      <alignment vertical="center" wrapText="1"/>
      <protection locked="0"/>
    </xf>
    <xf numFmtId="49" fontId="9" fillId="4" borderId="3" xfId="0" applyNumberFormat="1" applyFont="1" applyFill="1" applyBorder="1" applyAlignment="1" applyProtection="1">
      <alignment vertical="center" wrapText="1"/>
      <protection locked="0"/>
    </xf>
    <xf numFmtId="49" fontId="9" fillId="4" borderId="13" xfId="0" applyNumberFormat="1" applyFont="1" applyFill="1" applyBorder="1" applyAlignment="1" applyProtection="1">
      <alignment vertical="center" wrapText="1"/>
      <protection locked="0"/>
    </xf>
    <xf numFmtId="49" fontId="9" fillId="4" borderId="2" xfId="0" applyNumberFormat="1" applyFont="1" applyFill="1" applyBorder="1" applyAlignment="1" applyProtection="1">
      <alignment vertical="center" wrapText="1"/>
      <protection locked="0"/>
    </xf>
    <xf numFmtId="49" fontId="9" fillId="4" borderId="56" xfId="0" applyNumberFormat="1" applyFont="1" applyFill="1" applyBorder="1" applyAlignment="1" applyProtection="1">
      <alignment vertical="center" wrapText="1"/>
      <protection locked="0"/>
    </xf>
    <xf numFmtId="49" fontId="9" fillId="4" borderId="46" xfId="0" applyNumberFormat="1" applyFont="1" applyFill="1" applyBorder="1" applyAlignment="1" applyProtection="1">
      <alignment vertical="center" wrapText="1"/>
      <protection locked="0"/>
    </xf>
    <xf numFmtId="49" fontId="8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8" xfId="0" applyFont="1" applyFill="1" applyBorder="1" applyAlignment="1" applyProtection="1">
      <alignment horizontal="left" vertical="center" wrapText="1"/>
      <protection locked="0"/>
    </xf>
    <xf numFmtId="0" fontId="10" fillId="0" borderId="9" xfId="0" applyFont="1" applyFill="1" applyBorder="1" applyAlignment="1" applyProtection="1">
      <alignment horizontal="center" vertical="center"/>
      <protection locked="0"/>
    </xf>
    <xf numFmtId="164" fontId="10" fillId="0" borderId="9" xfId="0" applyNumberFormat="1" applyFont="1" applyFill="1" applyBorder="1" applyAlignment="1" applyProtection="1">
      <alignment horizontal="right" vertical="center"/>
      <protection locked="0"/>
    </xf>
    <xf numFmtId="0" fontId="14" fillId="0" borderId="23" xfId="0" applyFont="1" applyFill="1" applyBorder="1" applyAlignment="1" applyProtection="1">
      <alignment horizontal="center" vertical="center" wrapText="1"/>
      <protection locked="0"/>
    </xf>
    <xf numFmtId="49" fontId="14" fillId="0" borderId="29" xfId="3" applyNumberFormat="1" applyFont="1" applyFill="1" applyBorder="1" applyAlignment="1">
      <alignment horizontal="center" vertical="center" wrapText="1"/>
    </xf>
    <xf numFmtId="0" fontId="14" fillId="0" borderId="22" xfId="0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 applyProtection="1">
      <alignment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164" fontId="10" fillId="0" borderId="1" xfId="0" applyNumberFormat="1" applyFont="1" applyFill="1" applyBorder="1" applyAlignment="1" applyProtection="1">
      <alignment vertical="center" wrapText="1"/>
      <protection locked="0"/>
    </xf>
    <xf numFmtId="0" fontId="14" fillId="0" borderId="4" xfId="0" applyFont="1" applyFill="1" applyBorder="1" applyAlignment="1" applyProtection="1">
      <alignment vertical="center" wrapText="1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164" fontId="10" fillId="0" borderId="1" xfId="0" applyNumberFormat="1" applyFont="1" applyFill="1" applyBorder="1" applyAlignment="1" applyProtection="1">
      <alignment vertical="center"/>
      <protection locked="0"/>
    </xf>
    <xf numFmtId="0" fontId="14" fillId="0" borderId="24" xfId="0" applyFont="1" applyFill="1" applyBorder="1" applyAlignment="1" applyProtection="1">
      <alignment horizontal="center" vertical="center" wrapText="1"/>
      <protection locked="0"/>
    </xf>
    <xf numFmtId="0" fontId="14" fillId="0" borderId="20" xfId="0" applyFont="1" applyFill="1" applyBorder="1" applyAlignment="1" applyProtection="1">
      <alignment vertical="center" wrapText="1"/>
      <protection locked="0"/>
    </xf>
    <xf numFmtId="0" fontId="14" fillId="0" borderId="14" xfId="0" applyFont="1" applyFill="1" applyBorder="1" applyAlignment="1" applyProtection="1">
      <alignment horizontal="center" vertical="center"/>
      <protection locked="0"/>
    </xf>
    <xf numFmtId="164" fontId="10" fillId="0" borderId="14" xfId="0" applyNumberFormat="1" applyFont="1" applyFill="1" applyBorder="1" applyAlignment="1" applyProtection="1">
      <alignment vertical="center"/>
      <protection locked="0"/>
    </xf>
    <xf numFmtId="0" fontId="10" fillId="0" borderId="23" xfId="0" applyFont="1" applyFill="1" applyBorder="1" applyAlignment="1" applyProtection="1">
      <alignment horizontal="center" vertical="center" wrapText="1"/>
      <protection locked="0"/>
    </xf>
    <xf numFmtId="167" fontId="14" fillId="0" borderId="52" xfId="3" applyNumberFormat="1" applyFont="1" applyFill="1" applyBorder="1" applyAlignment="1">
      <alignment horizontal="center" vertical="center" wrapText="1"/>
    </xf>
    <xf numFmtId="164" fontId="10" fillId="0" borderId="21" xfId="0" applyNumberFormat="1" applyFont="1" applyFill="1" applyBorder="1" applyAlignment="1" applyProtection="1">
      <alignment horizontal="center" vertical="center"/>
      <protection locked="0"/>
    </xf>
    <xf numFmtId="4" fontId="9" fillId="0" borderId="67" xfId="1" applyNumberFormat="1" applyFont="1" applyFill="1" applyBorder="1" applyAlignment="1" applyProtection="1">
      <alignment horizontal="right" vertical="center" wrapText="1"/>
      <protection locked="0"/>
    </xf>
    <xf numFmtId="0" fontId="14" fillId="0" borderId="23" xfId="0" applyFont="1" applyFill="1" applyBorder="1" applyAlignment="1" applyProtection="1">
      <alignment horizontal="center" vertical="center"/>
      <protection locked="0"/>
    </xf>
    <xf numFmtId="164" fontId="10" fillId="0" borderId="3" xfId="0" applyNumberFormat="1" applyFont="1" applyFill="1" applyBorder="1" applyAlignment="1" applyProtection="1">
      <alignment vertical="center"/>
      <protection locked="0"/>
    </xf>
    <xf numFmtId="164" fontId="10" fillId="0" borderId="22" xfId="0" applyNumberFormat="1" applyFont="1" applyFill="1" applyBorder="1" applyAlignment="1" applyProtection="1">
      <alignment horizontal="center" vertical="center"/>
      <protection locked="0"/>
    </xf>
    <xf numFmtId="0" fontId="14" fillId="0" borderId="25" xfId="0" applyFont="1" applyFill="1" applyBorder="1" applyAlignment="1" applyProtection="1">
      <alignment horizontal="center" vertical="center"/>
      <protection locked="0"/>
    </xf>
    <xf numFmtId="164" fontId="10" fillId="0" borderId="33" xfId="0" applyNumberFormat="1" applyFont="1" applyFill="1" applyBorder="1" applyAlignment="1" applyProtection="1">
      <alignment vertical="center"/>
      <protection locked="0"/>
    </xf>
    <xf numFmtId="164" fontId="10" fillId="0" borderId="24" xfId="0" applyNumberFormat="1" applyFont="1" applyFill="1" applyBorder="1" applyAlignment="1" applyProtection="1">
      <alignment horizontal="center" vertical="center"/>
      <protection locked="0"/>
    </xf>
    <xf numFmtId="0" fontId="14" fillId="0" borderId="21" xfId="0" applyFont="1" applyFill="1" applyBorder="1" applyAlignment="1" applyProtection="1">
      <alignment horizontal="center" vertical="center"/>
      <protection locked="0"/>
    </xf>
    <xf numFmtId="0" fontId="14" fillId="0" borderId="26" xfId="0" applyFont="1" applyFill="1" applyBorder="1" applyAlignment="1" applyProtection="1">
      <alignment vertical="center" wrapText="1"/>
      <protection locked="0"/>
    </xf>
    <xf numFmtId="0" fontId="14" fillId="0" borderId="18" xfId="0" applyFont="1" applyFill="1" applyBorder="1" applyAlignment="1" applyProtection="1">
      <alignment horizontal="center" vertical="center"/>
      <protection locked="0"/>
    </xf>
    <xf numFmtId="164" fontId="10" fillId="0" borderId="18" xfId="0" applyNumberFormat="1" applyFont="1" applyFill="1" applyBorder="1" applyAlignment="1" applyProtection="1">
      <alignment vertical="center"/>
      <protection locked="0"/>
    </xf>
    <xf numFmtId="4" fontId="9" fillId="0" borderId="19" xfId="1" applyNumberFormat="1" applyFont="1" applyFill="1" applyBorder="1" applyAlignment="1" applyProtection="1">
      <alignment horizontal="right" vertical="center" wrapText="1"/>
      <protection locked="0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0" fontId="14" fillId="0" borderId="25" xfId="0" applyFont="1" applyFill="1" applyBorder="1" applyAlignment="1" applyProtection="1">
      <alignment horizontal="center" vertical="center" wrapText="1"/>
      <protection locked="0"/>
    </xf>
    <xf numFmtId="0" fontId="14" fillId="0" borderId="42" xfId="0" applyFont="1" applyFill="1" applyBorder="1" applyAlignment="1" applyProtection="1">
      <alignment horizontal="center" vertical="center"/>
      <protection locked="0"/>
    </xf>
    <xf numFmtId="0" fontId="14" fillId="0" borderId="64" xfId="0" applyFont="1" applyFill="1" applyBorder="1" applyAlignment="1" applyProtection="1">
      <alignment horizontal="center" vertical="center"/>
      <protection locked="0"/>
    </xf>
    <xf numFmtId="0" fontId="14" fillId="0" borderId="68" xfId="0" applyFont="1" applyFill="1" applyBorder="1" applyAlignment="1" applyProtection="1">
      <alignment wrapText="1"/>
      <protection locked="0"/>
    </xf>
    <xf numFmtId="0" fontId="14" fillId="0" borderId="69" xfId="0" applyFont="1" applyFill="1" applyBorder="1" applyAlignment="1" applyProtection="1">
      <alignment horizontal="center" vertical="center"/>
      <protection locked="0"/>
    </xf>
    <xf numFmtId="164" fontId="10" fillId="0" borderId="69" xfId="0" applyNumberFormat="1" applyFont="1" applyFill="1" applyBorder="1" applyAlignment="1" applyProtection="1">
      <alignment vertical="center"/>
      <protection locked="0"/>
    </xf>
    <xf numFmtId="164" fontId="10" fillId="0" borderId="70" xfId="0" applyNumberFormat="1" applyFont="1" applyFill="1" applyBorder="1" applyAlignment="1" applyProtection="1">
      <alignment vertical="center"/>
      <protection locked="0"/>
    </xf>
    <xf numFmtId="0" fontId="14" fillId="0" borderId="62" xfId="0" applyFont="1" applyFill="1" applyBorder="1" applyAlignment="1" applyProtection="1">
      <alignment horizontal="center" vertical="center"/>
      <protection locked="0"/>
    </xf>
    <xf numFmtId="0" fontId="14" fillId="0" borderId="65" xfId="0" applyFont="1" applyFill="1" applyBorder="1" applyAlignment="1" applyProtection="1">
      <alignment horizontal="center" vertical="center"/>
      <protection locked="0"/>
    </xf>
    <xf numFmtId="0" fontId="10" fillId="0" borderId="49" xfId="3" applyFill="1" applyBorder="1" applyAlignment="1" applyProtection="1">
      <alignment wrapText="1"/>
      <protection locked="0"/>
    </xf>
    <xf numFmtId="0" fontId="14" fillId="0" borderId="29" xfId="0" applyFont="1" applyFill="1" applyBorder="1" applyAlignment="1" applyProtection="1">
      <alignment horizontal="center" vertical="center"/>
      <protection locked="0"/>
    </xf>
    <xf numFmtId="164" fontId="10" fillId="0" borderId="29" xfId="0" applyNumberFormat="1" applyFont="1" applyFill="1" applyBorder="1" applyAlignment="1" applyProtection="1">
      <alignment vertical="center"/>
      <protection locked="0"/>
    </xf>
    <xf numFmtId="164" fontId="10" fillId="0" borderId="52" xfId="0" applyNumberFormat="1" applyFont="1" applyFill="1" applyBorder="1" applyAlignment="1" applyProtection="1">
      <alignment vertical="center"/>
      <protection locked="0"/>
    </xf>
    <xf numFmtId="0" fontId="14" fillId="0" borderId="63" xfId="0" applyFont="1" applyFill="1" applyBorder="1" applyAlignment="1" applyProtection="1">
      <alignment horizontal="center" vertical="center"/>
      <protection locked="0"/>
    </xf>
    <xf numFmtId="0" fontId="14" fillId="0" borderId="66" xfId="0" applyFont="1" applyFill="1" applyBorder="1" applyAlignment="1" applyProtection="1">
      <alignment horizontal="center" vertical="center"/>
      <protection locked="0"/>
    </xf>
    <xf numFmtId="0" fontId="10" fillId="0" borderId="50" xfId="3" applyFill="1" applyBorder="1" applyAlignment="1" applyProtection="1">
      <alignment wrapText="1"/>
      <protection locked="0"/>
    </xf>
    <xf numFmtId="0" fontId="14" fillId="0" borderId="41" xfId="0" applyFont="1" applyFill="1" applyBorder="1" applyAlignment="1" applyProtection="1">
      <alignment horizontal="center" vertical="center"/>
      <protection locked="0"/>
    </xf>
    <xf numFmtId="164" fontId="10" fillId="0" borderId="41" xfId="0" applyNumberFormat="1" applyFont="1" applyFill="1" applyBorder="1" applyAlignment="1" applyProtection="1">
      <alignment vertical="center"/>
      <protection locked="0"/>
    </xf>
    <xf numFmtId="164" fontId="10" fillId="0" borderId="53" xfId="0" applyNumberFormat="1" applyFont="1" applyFill="1" applyBorder="1" applyAlignment="1" applyProtection="1">
      <alignment vertical="center"/>
      <protection locked="0"/>
    </xf>
    <xf numFmtId="0" fontId="14" fillId="0" borderId="1" xfId="0" applyFont="1" applyFill="1" applyBorder="1" applyAlignment="1" applyProtection="1">
      <alignment vertical="center" wrapText="1"/>
      <protection locked="0"/>
    </xf>
    <xf numFmtId="0" fontId="14" fillId="0" borderId="27" xfId="0" applyFont="1" applyFill="1" applyBorder="1" applyAlignment="1" applyProtection="1">
      <alignment horizontal="center" vertical="center"/>
      <protection locked="0"/>
    </xf>
    <xf numFmtId="0" fontId="14" fillId="0" borderId="4" xfId="0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27" xfId="0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14" fillId="0" borderId="28" xfId="0" applyFont="1" applyFill="1" applyBorder="1" applyAlignment="1" applyProtection="1">
      <alignment horizontal="center" vertical="center"/>
      <protection locked="0"/>
    </xf>
    <xf numFmtId="0" fontId="14" fillId="0" borderId="20" xfId="0" applyFont="1" applyFill="1" applyBorder="1" applyAlignment="1" applyProtection="1">
      <alignment horizontal="center" vertical="center"/>
      <protection locked="0"/>
    </xf>
    <xf numFmtId="0" fontId="10" fillId="0" borderId="14" xfId="0" applyFont="1" applyFill="1" applyBorder="1" applyAlignment="1" applyProtection="1">
      <alignment horizontal="left" vertical="center" wrapText="1"/>
      <protection locked="0"/>
    </xf>
    <xf numFmtId="0" fontId="14" fillId="0" borderId="32" xfId="0" applyFont="1" applyFill="1" applyBorder="1" applyAlignment="1" applyProtection="1">
      <alignment horizontal="center" vertical="center"/>
      <protection locked="0"/>
    </xf>
    <xf numFmtId="0" fontId="14" fillId="0" borderId="8" xfId="0" applyFont="1" applyFill="1" applyBorder="1" applyAlignment="1" applyProtection="1">
      <alignment horizontal="center" vertical="center"/>
      <protection locked="0"/>
    </xf>
    <xf numFmtId="0" fontId="14" fillId="0" borderId="9" xfId="0" applyFont="1" applyFill="1" applyBorder="1" applyAlignment="1" applyProtection="1">
      <alignment wrapText="1"/>
      <protection locked="0"/>
    </xf>
    <xf numFmtId="0" fontId="14" fillId="0" borderId="9" xfId="0" applyFont="1" applyFill="1" applyBorder="1" applyAlignment="1" applyProtection="1">
      <alignment horizontal="center" wrapText="1"/>
      <protection locked="0"/>
    </xf>
    <xf numFmtId="164" fontId="10" fillId="0" borderId="9" xfId="0" applyNumberFormat="1" applyFont="1" applyFill="1" applyBorder="1" applyAlignment="1" applyProtection="1">
      <alignment vertical="center" wrapText="1"/>
      <protection locked="0"/>
    </xf>
    <xf numFmtId="164" fontId="10" fillId="0" borderId="7" xfId="0" applyNumberFormat="1" applyFont="1" applyFill="1" applyBorder="1" applyAlignment="1" applyProtection="1">
      <alignment vertical="center" wrapText="1"/>
      <protection locked="0"/>
    </xf>
    <xf numFmtId="164" fontId="10" fillId="0" borderId="72" xfId="0" applyNumberFormat="1" applyFont="1" applyFill="1" applyBorder="1" applyAlignment="1" applyProtection="1">
      <alignment horizontal="center" vertical="center" wrapText="1"/>
      <protection locked="0"/>
    </xf>
    <xf numFmtId="4" fontId="9" fillId="0" borderId="71" xfId="1" applyNumberFormat="1" applyFont="1" applyFill="1" applyBorder="1" applyAlignment="1" applyProtection="1">
      <alignment horizontal="right" vertical="center" wrapText="1"/>
      <protection locked="0"/>
    </xf>
    <xf numFmtId="0" fontId="14" fillId="0" borderId="1" xfId="0" applyFont="1" applyFill="1" applyBorder="1" applyAlignment="1" applyProtection="1">
      <alignment wrapText="1"/>
      <protection locked="0"/>
    </xf>
    <xf numFmtId="0" fontId="14" fillId="0" borderId="1" xfId="0" applyFont="1" applyFill="1" applyBorder="1" applyAlignment="1" applyProtection="1">
      <alignment horizontal="center" wrapText="1"/>
      <protection locked="0"/>
    </xf>
    <xf numFmtId="164" fontId="10" fillId="0" borderId="3" xfId="0" applyNumberFormat="1" applyFont="1" applyFill="1" applyBorder="1" applyAlignment="1" applyProtection="1">
      <alignment vertical="center" wrapText="1"/>
      <protection locked="0"/>
    </xf>
    <xf numFmtId="164" fontId="10" fillId="0" borderId="65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8" xfId="0" applyFont="1" applyFill="1" applyBorder="1" applyAlignment="1" applyProtection="1">
      <alignment horizontal="center" vertical="center" wrapText="1"/>
      <protection locked="0"/>
    </xf>
    <xf numFmtId="0" fontId="10" fillId="0" borderId="20" xfId="0" applyFont="1" applyFill="1" applyBorder="1" applyAlignment="1" applyProtection="1">
      <alignment horizontal="center" vertical="center" wrapText="1"/>
      <protection locked="0"/>
    </xf>
    <xf numFmtId="0" fontId="10" fillId="0" borderId="14" xfId="0" applyFont="1" applyFill="1" applyBorder="1" applyAlignment="1" applyProtection="1">
      <alignment horizontal="left" vertical="top" wrapText="1"/>
      <protection locked="0"/>
    </xf>
    <xf numFmtId="0" fontId="10" fillId="0" borderId="14" xfId="0" applyFont="1" applyFill="1" applyBorder="1" applyAlignment="1" applyProtection="1">
      <alignment horizontal="center"/>
      <protection locked="0"/>
    </xf>
    <xf numFmtId="164" fontId="10" fillId="0" borderId="66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21" xfId="0" applyFont="1" applyFill="1" applyBorder="1" applyAlignment="1" applyProtection="1">
      <alignment horizontal="center" wrapText="1"/>
      <protection locked="0"/>
    </xf>
    <xf numFmtId="0" fontId="10" fillId="0" borderId="26" xfId="0" applyFont="1" applyFill="1" applyBorder="1" applyAlignment="1" applyProtection="1">
      <alignment horizontal="left" vertical="center" wrapText="1"/>
      <protection locked="0"/>
    </xf>
    <xf numFmtId="0" fontId="10" fillId="0" borderId="18" xfId="0" applyFont="1" applyFill="1" applyBorder="1" applyAlignment="1" applyProtection="1">
      <alignment horizontal="center" vertical="center"/>
      <protection locked="0"/>
    </xf>
    <xf numFmtId="164" fontId="10" fillId="0" borderId="18" xfId="0" applyNumberFormat="1" applyFont="1" applyFill="1" applyBorder="1" applyAlignment="1" applyProtection="1">
      <alignment horizontal="right" vertical="center"/>
      <protection locked="0"/>
    </xf>
    <xf numFmtId="0" fontId="10" fillId="0" borderId="21" xfId="0" applyFont="1" applyFill="1" applyBorder="1" applyAlignment="1" applyProtection="1">
      <alignment horizontal="center" vertical="center" wrapText="1"/>
      <protection locked="0"/>
    </xf>
    <xf numFmtId="167" fontId="14" fillId="0" borderId="79" xfId="3" applyNumberFormat="1" applyFont="1" applyFill="1" applyBorder="1" applyAlignment="1">
      <alignment horizontal="center" vertical="center" wrapText="1"/>
    </xf>
    <xf numFmtId="4" fontId="9" fillId="0" borderId="80" xfId="1" applyNumberFormat="1" applyFont="1" applyFill="1" applyBorder="1" applyAlignment="1" applyProtection="1">
      <alignment horizontal="right" vertical="center" wrapText="1"/>
      <protection locked="0"/>
    </xf>
    <xf numFmtId="4" fontId="9" fillId="0" borderId="37" xfId="1" applyNumberFormat="1" applyFont="1" applyFill="1" applyBorder="1" applyAlignment="1" applyProtection="1">
      <alignment horizontal="right" vertical="center" wrapText="1"/>
      <protection locked="0"/>
    </xf>
    <xf numFmtId="164" fontId="10" fillId="0" borderId="11" xfId="0" applyNumberFormat="1" applyFont="1" applyFill="1" applyBorder="1" applyAlignment="1" applyProtection="1">
      <alignment horizontal="center" vertical="center"/>
      <protection locked="0"/>
    </xf>
    <xf numFmtId="0" fontId="10" fillId="0" borderId="25" xfId="0" applyFont="1" applyFill="1" applyBorder="1" applyAlignment="1" applyProtection="1">
      <alignment horizontal="center" vertical="center" wrapText="1"/>
      <protection locked="0"/>
    </xf>
    <xf numFmtId="167" fontId="14" fillId="0" borderId="53" xfId="3" applyNumberFormat="1" applyFont="1" applyFill="1" applyBorder="1" applyAlignment="1">
      <alignment horizontal="center" vertical="center" wrapText="1"/>
    </xf>
    <xf numFmtId="4" fontId="9" fillId="0" borderId="61" xfId="1" applyNumberFormat="1" applyFont="1" applyFill="1" applyBorder="1" applyAlignment="1" applyProtection="1">
      <alignment horizontal="right" vertical="center" wrapText="1"/>
      <protection locked="0"/>
    </xf>
    <xf numFmtId="4" fontId="9" fillId="0" borderId="44" xfId="1" applyNumberFormat="1" applyFont="1" applyFill="1" applyBorder="1" applyAlignment="1" applyProtection="1">
      <alignment horizontal="right" vertical="center" wrapText="1"/>
      <protection locked="0"/>
    </xf>
    <xf numFmtId="4" fontId="9" fillId="0" borderId="17" xfId="1" applyNumberFormat="1" applyFont="1" applyFill="1" applyBorder="1" applyAlignment="1" applyProtection="1">
      <alignment horizontal="right" vertical="center" wrapText="1"/>
      <protection locked="0"/>
    </xf>
    <xf numFmtId="164" fontId="10" fillId="0" borderId="81" xfId="0" applyNumberFormat="1" applyFont="1" applyFill="1" applyBorder="1" applyAlignment="1" applyProtection="1">
      <alignment horizontal="center" vertical="center"/>
      <protection locked="0"/>
    </xf>
    <xf numFmtId="0" fontId="14" fillId="0" borderId="82" xfId="0" applyFont="1" applyFill="1" applyBorder="1" applyAlignment="1" applyProtection="1">
      <alignment horizontal="center" vertical="center" wrapText="1"/>
      <protection locked="0"/>
    </xf>
    <xf numFmtId="0" fontId="14" fillId="0" borderId="26" xfId="0" applyFont="1" applyFill="1" applyBorder="1" applyAlignment="1" applyProtection="1">
      <alignment horizontal="center" vertical="center" wrapText="1"/>
      <protection locked="0"/>
    </xf>
    <xf numFmtId="0" fontId="14" fillId="0" borderId="18" xfId="0" applyFont="1" applyFill="1" applyBorder="1" applyAlignment="1" applyProtection="1">
      <alignment vertical="center" wrapText="1"/>
      <protection locked="0"/>
    </xf>
    <xf numFmtId="4" fontId="9" fillId="0" borderId="83" xfId="1" applyNumberFormat="1" applyFont="1" applyFill="1" applyBorder="1" applyAlignment="1" applyProtection="1">
      <alignment horizontal="right" vertical="center" wrapText="1"/>
      <protection locked="0"/>
    </xf>
    <xf numFmtId="4" fontId="9" fillId="0" borderId="84" xfId="1" applyNumberFormat="1" applyFont="1" applyFill="1" applyBorder="1" applyAlignment="1" applyProtection="1">
      <alignment horizontal="right" vertical="center" wrapText="1"/>
      <protection locked="0"/>
    </xf>
    <xf numFmtId="164" fontId="10" fillId="0" borderId="78" xfId="0" applyNumberFormat="1" applyFont="1" applyFill="1" applyBorder="1" applyAlignment="1" applyProtection="1">
      <alignment horizontal="right" vertical="center"/>
      <protection locked="0"/>
    </xf>
    <xf numFmtId="164" fontId="10" fillId="0" borderId="7" xfId="0" applyNumberFormat="1" applyFont="1" applyFill="1" applyBorder="1" applyAlignment="1" applyProtection="1">
      <alignment horizontal="right" vertical="center"/>
      <protection locked="0"/>
    </xf>
    <xf numFmtId="164" fontId="10" fillId="0" borderId="21" xfId="0" applyNumberFormat="1" applyFont="1" applyFill="1" applyBorder="1" applyAlignment="1" applyProtection="1">
      <alignment horizontal="center" vertical="center" wrapText="1"/>
      <protection locked="0"/>
    </xf>
    <xf numFmtId="164" fontId="10" fillId="0" borderId="22" xfId="0" applyNumberFormat="1" applyFont="1" applyFill="1" applyBorder="1" applyAlignment="1" applyProtection="1">
      <alignment horizontal="center" vertical="center" wrapText="1"/>
      <protection locked="0"/>
    </xf>
    <xf numFmtId="164" fontId="10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0" fillId="6" borderId="15" xfId="0" applyFill="1" applyBorder="1" applyAlignment="1" applyProtection="1">
      <alignment horizontal="center" vertical="center" wrapText="1"/>
      <protection locked="0"/>
    </xf>
    <xf numFmtId="0" fontId="0" fillId="6" borderId="16" xfId="0" applyFill="1" applyBorder="1" applyAlignment="1" applyProtection="1">
      <alignment horizontal="center" vertical="center" wrapText="1"/>
      <protection locked="0"/>
    </xf>
    <xf numFmtId="0" fontId="0" fillId="6" borderId="17" xfId="0" applyFill="1" applyBorder="1" applyAlignment="1" applyProtection="1">
      <alignment horizontal="center" vertical="center" wrapText="1"/>
      <protection locked="0"/>
    </xf>
    <xf numFmtId="0" fontId="14" fillId="6" borderId="15" xfId="0" applyFont="1" applyFill="1" applyBorder="1" applyAlignment="1" applyProtection="1">
      <alignment horizontal="center" wrapText="1"/>
      <protection locked="0"/>
    </xf>
    <xf numFmtId="0" fontId="14" fillId="6" borderId="16" xfId="0" applyFont="1" applyFill="1" applyBorder="1" applyAlignment="1" applyProtection="1">
      <alignment horizontal="center" wrapText="1"/>
      <protection locked="0"/>
    </xf>
    <xf numFmtId="0" fontId="14" fillId="6" borderId="17" xfId="0" applyFont="1" applyFill="1" applyBorder="1" applyAlignment="1" applyProtection="1">
      <alignment horizontal="center" wrapText="1"/>
      <protection locked="0"/>
    </xf>
    <xf numFmtId="0" fontId="10" fillId="6" borderId="15" xfId="0" applyFont="1" applyFill="1" applyBorder="1" applyAlignment="1" applyProtection="1">
      <alignment horizontal="center" vertical="top" wrapText="1"/>
      <protection locked="0"/>
    </xf>
    <xf numFmtId="0" fontId="10" fillId="6" borderId="16" xfId="0" applyFont="1" applyFill="1" applyBorder="1" applyAlignment="1" applyProtection="1">
      <alignment horizontal="center" vertical="top" wrapText="1"/>
      <protection locked="0"/>
    </xf>
    <xf numFmtId="0" fontId="10" fillId="6" borderId="17" xfId="0" applyFont="1" applyFill="1" applyBorder="1" applyAlignment="1" applyProtection="1">
      <alignment horizontal="center" vertical="top" wrapText="1"/>
      <protection locked="0"/>
    </xf>
    <xf numFmtId="0" fontId="2" fillId="2" borderId="42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14" fillId="5" borderId="16" xfId="0" applyFont="1" applyFill="1" applyBorder="1" applyAlignment="1">
      <alignment horizontal="center" vertical="center"/>
    </xf>
    <xf numFmtId="0" fontId="14" fillId="5" borderId="17" xfId="0" applyFont="1" applyFill="1" applyBorder="1" applyAlignment="1">
      <alignment horizontal="center" vertical="center"/>
    </xf>
    <xf numFmtId="0" fontId="0" fillId="5" borderId="16" xfId="0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4" fillId="2" borderId="38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38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45" xfId="0" applyFill="1" applyBorder="1" applyAlignment="1">
      <alignment horizontal="center" vertical="center" wrapText="1"/>
    </xf>
    <xf numFmtId="0" fontId="0" fillId="2" borderId="4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 wrapText="1"/>
    </xf>
    <xf numFmtId="0" fontId="5" fillId="2" borderId="36" xfId="0" applyFont="1" applyFill="1" applyBorder="1" applyAlignment="1">
      <alignment horizontal="left" vertical="top" wrapText="1"/>
    </xf>
    <xf numFmtId="0" fontId="5" fillId="2" borderId="54" xfId="0" applyFont="1" applyFill="1" applyBorder="1" applyAlignment="1">
      <alignment horizontal="left" vertical="top" wrapText="1"/>
    </xf>
    <xf numFmtId="49" fontId="9" fillId="4" borderId="76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77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33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20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16" fillId="3" borderId="59" xfId="0" applyFont="1" applyFill="1" applyBorder="1" applyAlignment="1">
      <alignment horizontal="center" vertical="center" wrapText="1"/>
    </xf>
  </cellXfs>
  <cellStyles count="7">
    <cellStyle name="Comma 2" xfId="6"/>
    <cellStyle name="Currency 2" xfId="4"/>
    <cellStyle name="Hiperlink" xfId="2" builtinId="8"/>
    <cellStyle name="Normal" xfId="0" builtinId="0"/>
    <cellStyle name="Normal 2" xfId="3"/>
    <cellStyle name="Percent 2" xfId="5"/>
    <cellStyle name="Vírgula" xfId="1" builtinId="3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0"/>
  <sheetViews>
    <sheetView tabSelected="1" zoomScaleNormal="100" workbookViewId="0">
      <selection activeCell="E9" sqref="E9"/>
    </sheetView>
  </sheetViews>
  <sheetFormatPr defaultRowHeight="15" x14ac:dyDescent="0.25"/>
  <cols>
    <col min="1" max="1" width="12" customWidth="1"/>
    <col min="2" max="2" width="11.28515625" customWidth="1"/>
    <col min="3" max="3" width="52.42578125" customWidth="1"/>
    <col min="4" max="4" width="7.140625" customWidth="1"/>
    <col min="5" max="5" width="10.5703125" customWidth="1"/>
    <col min="6" max="6" width="13" customWidth="1"/>
    <col min="7" max="7" width="9.42578125" customWidth="1"/>
    <col min="8" max="8" width="14" customWidth="1"/>
    <col min="10" max="10" width="10.28515625" bestFit="1" customWidth="1"/>
    <col min="12" max="12" width="10.28515625" bestFit="1" customWidth="1"/>
  </cols>
  <sheetData>
    <row r="1" spans="1:11" ht="15" customHeight="1" x14ac:dyDescent="0.25">
      <c r="A1" s="188" t="s">
        <v>0</v>
      </c>
      <c r="B1" s="189"/>
      <c r="C1" s="189"/>
      <c r="D1" s="189"/>
      <c r="E1" s="189"/>
      <c r="F1" s="189"/>
      <c r="G1" s="189"/>
      <c r="H1" s="190"/>
    </row>
    <row r="2" spans="1:11" ht="15" customHeight="1" thickBot="1" x14ac:dyDescent="0.3">
      <c r="A2" s="191"/>
      <c r="B2" s="192"/>
      <c r="C2" s="192"/>
      <c r="D2" s="192"/>
      <c r="E2" s="192"/>
      <c r="F2" s="192"/>
      <c r="G2" s="192"/>
      <c r="H2" s="193"/>
    </row>
    <row r="3" spans="1:11" x14ac:dyDescent="0.25">
      <c r="A3" s="198"/>
      <c r="B3" s="199"/>
      <c r="C3" s="200"/>
      <c r="D3" s="36" t="s">
        <v>1</v>
      </c>
      <c r="E3" s="206" t="s">
        <v>2</v>
      </c>
      <c r="F3" s="206"/>
      <c r="G3" s="47"/>
      <c r="H3" s="37" t="s">
        <v>3</v>
      </c>
    </row>
    <row r="4" spans="1:11" x14ac:dyDescent="0.25">
      <c r="A4" s="201"/>
      <c r="B4" s="202"/>
      <c r="C4" s="200"/>
      <c r="D4" s="1">
        <v>1</v>
      </c>
      <c r="E4" s="207" t="s">
        <v>59</v>
      </c>
      <c r="F4" s="207"/>
      <c r="G4" s="48"/>
      <c r="H4" s="33">
        <v>1</v>
      </c>
    </row>
    <row r="5" spans="1:11" x14ac:dyDescent="0.25">
      <c r="A5" s="203"/>
      <c r="B5" s="204"/>
      <c r="C5" s="205"/>
      <c r="D5" s="1">
        <v>2</v>
      </c>
      <c r="E5" s="208" t="s">
        <v>4</v>
      </c>
      <c r="F5" s="208"/>
      <c r="G5" s="49"/>
      <c r="H5" s="33"/>
    </row>
    <row r="6" spans="1:11" ht="36" customHeight="1" x14ac:dyDescent="0.25">
      <c r="A6" s="34" t="s">
        <v>5</v>
      </c>
      <c r="B6" s="38"/>
      <c r="C6" s="75" t="s">
        <v>109</v>
      </c>
      <c r="D6" s="2"/>
      <c r="E6" s="209" t="s">
        <v>6</v>
      </c>
      <c r="F6" s="209"/>
      <c r="G6" s="50"/>
      <c r="H6" s="35">
        <f>H4+H5</f>
        <v>1</v>
      </c>
      <c r="I6" s="6"/>
    </row>
    <row r="7" spans="1:11" x14ac:dyDescent="0.25">
      <c r="A7" s="210" t="s">
        <v>110</v>
      </c>
      <c r="B7" s="46"/>
      <c r="C7" s="212" t="s">
        <v>111</v>
      </c>
      <c r="D7" s="69" t="s">
        <v>106</v>
      </c>
      <c r="E7" s="216" t="s">
        <v>108</v>
      </c>
      <c r="F7" s="217"/>
      <c r="G7" s="70"/>
      <c r="H7" s="71"/>
      <c r="I7" s="6"/>
    </row>
    <row r="8" spans="1:11" ht="15.75" thickBot="1" x14ac:dyDescent="0.3">
      <c r="A8" s="211"/>
      <c r="B8" s="51"/>
      <c r="C8" s="213"/>
      <c r="D8" s="72" t="s">
        <v>107</v>
      </c>
      <c r="E8" s="214" t="s">
        <v>115</v>
      </c>
      <c r="F8" s="215"/>
      <c r="G8" s="73"/>
      <c r="H8" s="74"/>
      <c r="I8" s="6"/>
    </row>
    <row r="9" spans="1:11" ht="29.25" customHeight="1" thickBot="1" x14ac:dyDescent="0.3">
      <c r="A9" s="52" t="s">
        <v>1</v>
      </c>
      <c r="B9" s="53" t="s">
        <v>107</v>
      </c>
      <c r="C9" s="54" t="s">
        <v>7</v>
      </c>
      <c r="D9" s="54" t="s">
        <v>8</v>
      </c>
      <c r="E9" s="218" t="s">
        <v>9</v>
      </c>
      <c r="F9" s="55" t="s">
        <v>78</v>
      </c>
      <c r="G9" s="56" t="s">
        <v>79</v>
      </c>
      <c r="H9" s="57" t="s">
        <v>77</v>
      </c>
      <c r="I9" s="6"/>
    </row>
    <row r="10" spans="1:11" ht="15.75" thickBot="1" x14ac:dyDescent="0.3">
      <c r="A10" s="7">
        <v>1</v>
      </c>
      <c r="B10" s="7"/>
      <c r="C10" s="196" t="s">
        <v>63</v>
      </c>
      <c r="D10" s="196"/>
      <c r="E10" s="196"/>
      <c r="F10" s="196"/>
      <c r="G10" s="196"/>
      <c r="H10" s="197"/>
      <c r="I10" s="6"/>
    </row>
    <row r="11" spans="1:11" x14ac:dyDescent="0.25">
      <c r="A11" s="154" t="s">
        <v>10</v>
      </c>
      <c r="B11" s="154">
        <v>4813</v>
      </c>
      <c r="C11" s="155" t="s">
        <v>11</v>
      </c>
      <c r="D11" s="156" t="s">
        <v>12</v>
      </c>
      <c r="E11" s="157">
        <v>1</v>
      </c>
      <c r="F11" s="174">
        <v>225</v>
      </c>
      <c r="G11" s="176">
        <v>22.23</v>
      </c>
      <c r="H11" s="160">
        <f>(E11*F11)+F11/100*G11</f>
        <v>275.01749999999998</v>
      </c>
      <c r="I11" s="6"/>
      <c r="J11">
        <f>F11*1.2223</f>
        <v>275.01749999999998</v>
      </c>
    </row>
    <row r="12" spans="1:11" x14ac:dyDescent="0.25">
      <c r="A12" s="79" t="s">
        <v>60</v>
      </c>
      <c r="B12" s="80" t="s">
        <v>80</v>
      </c>
      <c r="C12" s="76" t="s">
        <v>81</v>
      </c>
      <c r="D12" s="77" t="s">
        <v>82</v>
      </c>
      <c r="E12" s="78">
        <v>1</v>
      </c>
      <c r="F12" s="175">
        <v>954.59</v>
      </c>
      <c r="G12" s="177">
        <v>22.23</v>
      </c>
      <c r="H12" s="172">
        <f t="shared" ref="H12:H15" si="0">(E12*F12)+F12/100*G12</f>
        <v>1166.795357</v>
      </c>
      <c r="I12" s="6"/>
    </row>
    <row r="13" spans="1:11" ht="25.5" x14ac:dyDescent="0.25">
      <c r="A13" s="81" t="s">
        <v>61</v>
      </c>
      <c r="B13" s="81">
        <v>99060</v>
      </c>
      <c r="C13" s="82" t="s">
        <v>104</v>
      </c>
      <c r="D13" s="83" t="s">
        <v>12</v>
      </c>
      <c r="E13" s="84">
        <v>6</v>
      </c>
      <c r="F13" s="147">
        <v>149.58000000000001</v>
      </c>
      <c r="G13" s="177">
        <v>22.23</v>
      </c>
      <c r="H13" s="172">
        <f t="shared" si="0"/>
        <v>930.73163399999999</v>
      </c>
      <c r="I13" s="6"/>
    </row>
    <row r="14" spans="1:11" ht="39" customHeight="1" x14ac:dyDescent="0.25">
      <c r="A14" s="79" t="s">
        <v>62</v>
      </c>
      <c r="B14" s="79">
        <v>96385</v>
      </c>
      <c r="C14" s="85" t="s">
        <v>103</v>
      </c>
      <c r="D14" s="86" t="s">
        <v>16</v>
      </c>
      <c r="E14" s="87">
        <v>96</v>
      </c>
      <c r="F14" s="97">
        <v>9.24</v>
      </c>
      <c r="G14" s="177">
        <v>22.23</v>
      </c>
      <c r="H14" s="172">
        <f t="shared" si="0"/>
        <v>889.09405199999992</v>
      </c>
      <c r="I14" s="6"/>
      <c r="K14" s="5"/>
    </row>
    <row r="15" spans="1:11" ht="26.25" thickBot="1" x14ac:dyDescent="0.3">
      <c r="A15" s="88" t="s">
        <v>13</v>
      </c>
      <c r="B15" s="88">
        <v>96386</v>
      </c>
      <c r="C15" s="89" t="s">
        <v>102</v>
      </c>
      <c r="D15" s="90" t="s">
        <v>16</v>
      </c>
      <c r="E15" s="91">
        <v>96</v>
      </c>
      <c r="F15" s="100">
        <v>6.63</v>
      </c>
      <c r="G15" s="178">
        <v>22.23</v>
      </c>
      <c r="H15" s="173">
        <f t="shared" si="0"/>
        <v>637.95384899999999</v>
      </c>
      <c r="I15" s="6"/>
    </row>
    <row r="16" spans="1:11" thickBot="1" x14ac:dyDescent="0.35">
      <c r="A16" s="8"/>
      <c r="B16" s="8"/>
      <c r="C16" s="9"/>
      <c r="D16" s="9"/>
      <c r="E16" s="9"/>
      <c r="F16" s="9"/>
      <c r="G16" s="9"/>
      <c r="H16" s="9"/>
      <c r="I16" s="6"/>
    </row>
    <row r="17" spans="1:12" thickBot="1" x14ac:dyDescent="0.35">
      <c r="A17" s="12">
        <v>2</v>
      </c>
      <c r="B17" s="12"/>
      <c r="C17" s="194" t="s">
        <v>64</v>
      </c>
      <c r="D17" s="194"/>
      <c r="E17" s="194"/>
      <c r="F17" s="194"/>
      <c r="G17" s="194"/>
      <c r="H17" s="195"/>
      <c r="I17" s="6"/>
    </row>
    <row r="18" spans="1:12" x14ac:dyDescent="0.25">
      <c r="A18" s="102" t="s">
        <v>15</v>
      </c>
      <c r="B18" s="158">
        <v>95956</v>
      </c>
      <c r="C18" s="103" t="s">
        <v>20</v>
      </c>
      <c r="D18" s="156" t="s">
        <v>25</v>
      </c>
      <c r="E18" s="105">
        <v>8.06</v>
      </c>
      <c r="F18" s="159">
        <v>2640.6</v>
      </c>
      <c r="G18" s="94">
        <v>22.23</v>
      </c>
      <c r="H18" s="160">
        <f>E18*F18+((F18*E18)/100*G18)</f>
        <v>26014.499362800001</v>
      </c>
      <c r="I18" s="6"/>
    </row>
    <row r="19" spans="1:12" ht="38.25" x14ac:dyDescent="0.25">
      <c r="A19" s="96" t="s">
        <v>17</v>
      </c>
      <c r="B19" s="96">
        <v>100896</v>
      </c>
      <c r="C19" s="85" t="s">
        <v>101</v>
      </c>
      <c r="D19" s="86" t="s">
        <v>23</v>
      </c>
      <c r="E19" s="87">
        <v>480</v>
      </c>
      <c r="F19" s="97">
        <v>54.25</v>
      </c>
      <c r="G19" s="98">
        <v>22.23</v>
      </c>
      <c r="H19" s="95">
        <f t="shared" ref="H19:H21" si="1">E19*F19+((F19*E19)/100*G19)</f>
        <v>31828.691999999999</v>
      </c>
      <c r="I19" s="6"/>
      <c r="K19" s="5"/>
    </row>
    <row r="20" spans="1:12" ht="51" x14ac:dyDescent="0.25">
      <c r="A20" s="92" t="s">
        <v>18</v>
      </c>
      <c r="B20" s="92">
        <v>95956</v>
      </c>
      <c r="C20" s="85" t="s">
        <v>83</v>
      </c>
      <c r="D20" s="86" t="s">
        <v>16</v>
      </c>
      <c r="E20" s="87">
        <v>3.65</v>
      </c>
      <c r="F20" s="93">
        <v>2640.6</v>
      </c>
      <c r="G20" s="98">
        <v>22.23</v>
      </c>
      <c r="H20" s="95">
        <f t="shared" si="1"/>
        <v>11780.759636999999</v>
      </c>
      <c r="I20" s="6"/>
    </row>
    <row r="21" spans="1:12" ht="27" thickBot="1" x14ac:dyDescent="0.35">
      <c r="A21" s="99" t="s">
        <v>65</v>
      </c>
      <c r="B21" s="99">
        <v>98557</v>
      </c>
      <c r="C21" s="89" t="s">
        <v>84</v>
      </c>
      <c r="D21" s="90" t="s">
        <v>14</v>
      </c>
      <c r="E21" s="91">
        <v>107</v>
      </c>
      <c r="F21" s="100">
        <v>38.479999999999997</v>
      </c>
      <c r="G21" s="101">
        <v>22.23</v>
      </c>
      <c r="H21" s="161">
        <f t="shared" si="1"/>
        <v>5032.6491279999991</v>
      </c>
      <c r="I21" s="6"/>
      <c r="L21" s="5"/>
    </row>
    <row r="22" spans="1:12" ht="19.5" customHeight="1" thickBot="1" x14ac:dyDescent="0.35">
      <c r="C22" s="10"/>
      <c r="D22" s="10"/>
      <c r="E22" s="10"/>
      <c r="F22" s="10"/>
      <c r="G22" s="10"/>
      <c r="H22" s="10"/>
      <c r="I22" s="6"/>
    </row>
    <row r="23" spans="1:12" thickBot="1" x14ac:dyDescent="0.35">
      <c r="A23" s="13">
        <v>3</v>
      </c>
      <c r="B23" s="39"/>
      <c r="C23" s="179" t="s">
        <v>66</v>
      </c>
      <c r="D23" s="180"/>
      <c r="E23" s="180"/>
      <c r="F23" s="180"/>
      <c r="G23" s="180"/>
      <c r="H23" s="181"/>
      <c r="I23" s="6"/>
    </row>
    <row r="24" spans="1:12" ht="51.75" thickBot="1" x14ac:dyDescent="0.3">
      <c r="A24" s="102" t="s">
        <v>19</v>
      </c>
      <c r="B24" s="158">
        <v>95956</v>
      </c>
      <c r="C24" s="103" t="s">
        <v>85</v>
      </c>
      <c r="D24" s="104" t="s">
        <v>25</v>
      </c>
      <c r="E24" s="105">
        <v>6</v>
      </c>
      <c r="F24" s="159">
        <v>2640.6</v>
      </c>
      <c r="G24" s="162">
        <v>22.23</v>
      </c>
      <c r="H24" s="106">
        <f>E24*F24+((E24*F24)/100*G24)</f>
        <v>19365.632279999998</v>
      </c>
      <c r="I24" s="6"/>
    </row>
    <row r="25" spans="1:12" ht="51.75" thickBot="1" x14ac:dyDescent="0.3">
      <c r="A25" s="96" t="s">
        <v>22</v>
      </c>
      <c r="B25" s="92">
        <v>95956</v>
      </c>
      <c r="C25" s="85" t="s">
        <v>86</v>
      </c>
      <c r="D25" s="107" t="s">
        <v>16</v>
      </c>
      <c r="E25" s="87">
        <v>3</v>
      </c>
      <c r="F25" s="93">
        <v>2640.6</v>
      </c>
      <c r="G25" s="101">
        <v>22.23</v>
      </c>
      <c r="H25" s="106">
        <f t="shared" ref="H25:H27" si="2">E25*F25+((E25*F25)/100*G25)</f>
        <v>9682.816139999999</v>
      </c>
      <c r="I25" s="6"/>
      <c r="K25" s="5"/>
    </row>
    <row r="26" spans="1:12" ht="51.75" thickBot="1" x14ac:dyDescent="0.3">
      <c r="A26" s="79" t="s">
        <v>67</v>
      </c>
      <c r="B26" s="92">
        <v>95956</v>
      </c>
      <c r="C26" s="85" t="s">
        <v>87</v>
      </c>
      <c r="D26" s="107" t="s">
        <v>16</v>
      </c>
      <c r="E26" s="87">
        <v>2.74</v>
      </c>
      <c r="F26" s="93">
        <v>2640.6</v>
      </c>
      <c r="G26" s="101">
        <v>22.23</v>
      </c>
      <c r="H26" s="106">
        <f t="shared" si="2"/>
        <v>8843.6387412000004</v>
      </c>
      <c r="I26" s="6"/>
    </row>
    <row r="27" spans="1:12" ht="51.75" thickBot="1" x14ac:dyDescent="0.3">
      <c r="A27" s="108" t="s">
        <v>68</v>
      </c>
      <c r="B27" s="163">
        <v>95956</v>
      </c>
      <c r="C27" s="89" t="s">
        <v>88</v>
      </c>
      <c r="D27" s="90" t="s">
        <v>16</v>
      </c>
      <c r="E27" s="91">
        <v>2.74</v>
      </c>
      <c r="F27" s="164">
        <v>2640.6</v>
      </c>
      <c r="G27" s="101">
        <v>22.23</v>
      </c>
      <c r="H27" s="165">
        <f t="shared" si="2"/>
        <v>8843.6387412000004</v>
      </c>
      <c r="I27" s="6"/>
    </row>
    <row r="28" spans="1:12" thickBot="1" x14ac:dyDescent="0.35">
      <c r="A28" s="11"/>
      <c r="B28" s="11"/>
      <c r="I28" s="6"/>
    </row>
    <row r="29" spans="1:12" ht="15.75" thickBot="1" x14ac:dyDescent="0.3">
      <c r="A29" s="18">
        <v>4</v>
      </c>
      <c r="B29" s="40"/>
      <c r="C29" s="182" t="s">
        <v>29</v>
      </c>
      <c r="D29" s="183"/>
      <c r="E29" s="183"/>
      <c r="F29" s="183"/>
      <c r="G29" s="183"/>
      <c r="H29" s="184"/>
      <c r="I29" s="6"/>
    </row>
    <row r="30" spans="1:12" ht="78" thickBot="1" x14ac:dyDescent="0.3">
      <c r="A30" s="109" t="s">
        <v>24</v>
      </c>
      <c r="B30" s="110">
        <v>103322</v>
      </c>
      <c r="C30" s="111" t="s">
        <v>31</v>
      </c>
      <c r="D30" s="112" t="s">
        <v>14</v>
      </c>
      <c r="E30" s="113">
        <v>306.5</v>
      </c>
      <c r="F30" s="114">
        <v>68.67</v>
      </c>
      <c r="G30" s="162">
        <v>22.23</v>
      </c>
      <c r="H30" s="166">
        <f>E30*F30+(E30*F30/100*G30)</f>
        <v>25726.182016499999</v>
      </c>
      <c r="I30" s="6"/>
      <c r="K30" s="5"/>
    </row>
    <row r="31" spans="1:12" ht="39.75" thickBot="1" x14ac:dyDescent="0.3">
      <c r="A31" s="115" t="s">
        <v>24</v>
      </c>
      <c r="B31" s="116">
        <v>37411</v>
      </c>
      <c r="C31" s="117" t="s">
        <v>74</v>
      </c>
      <c r="D31" s="118" t="s">
        <v>14</v>
      </c>
      <c r="E31" s="119">
        <v>23</v>
      </c>
      <c r="F31" s="120">
        <v>24.85</v>
      </c>
      <c r="G31" s="162">
        <v>22.23</v>
      </c>
      <c r="H31" s="166">
        <f t="shared" ref="H31:H33" si="3">E31*F31+(E31*F31/100*G31)</f>
        <v>698.60556500000007</v>
      </c>
      <c r="I31" s="6"/>
    </row>
    <row r="32" spans="1:12" ht="52.5" thickBot="1" x14ac:dyDescent="0.3">
      <c r="A32" s="121" t="s">
        <v>24</v>
      </c>
      <c r="B32" s="122">
        <v>87876</v>
      </c>
      <c r="C32" s="123" t="s">
        <v>75</v>
      </c>
      <c r="D32" s="124" t="s">
        <v>14</v>
      </c>
      <c r="E32" s="125">
        <v>613</v>
      </c>
      <c r="F32" s="126">
        <v>6.32</v>
      </c>
      <c r="G32" s="168">
        <v>22.23</v>
      </c>
      <c r="H32" s="166">
        <f t="shared" si="3"/>
        <v>4735.3857680000001</v>
      </c>
      <c r="I32" s="6"/>
    </row>
    <row r="33" spans="1:10" ht="72" customHeight="1" thickBot="1" x14ac:dyDescent="0.3">
      <c r="A33" s="121" t="s">
        <v>73</v>
      </c>
      <c r="B33" s="122">
        <v>87283</v>
      </c>
      <c r="C33" s="123" t="s">
        <v>76</v>
      </c>
      <c r="D33" s="124" t="s">
        <v>25</v>
      </c>
      <c r="E33" s="125">
        <v>30</v>
      </c>
      <c r="F33" s="126">
        <v>397.55</v>
      </c>
      <c r="G33" s="162">
        <v>22.23</v>
      </c>
      <c r="H33" s="167">
        <f t="shared" si="3"/>
        <v>14577.76095</v>
      </c>
      <c r="I33" s="6"/>
    </row>
    <row r="34" spans="1:10" ht="22.5" customHeight="1" thickBot="1" x14ac:dyDescent="0.3">
      <c r="I34" s="6"/>
    </row>
    <row r="35" spans="1:10" ht="43.5" customHeight="1" thickBot="1" x14ac:dyDescent="0.3">
      <c r="A35" s="19">
        <v>5</v>
      </c>
      <c r="B35" s="41"/>
      <c r="C35" s="185" t="s">
        <v>32</v>
      </c>
      <c r="D35" s="186"/>
      <c r="E35" s="186"/>
      <c r="F35" s="186"/>
      <c r="G35" s="186"/>
      <c r="H35" s="187"/>
      <c r="I35" s="6"/>
    </row>
    <row r="36" spans="1:10" ht="60.75" customHeight="1" thickBot="1" x14ac:dyDescent="0.3">
      <c r="A36" s="169" t="s">
        <v>30</v>
      </c>
      <c r="B36" s="170">
        <v>92618</v>
      </c>
      <c r="C36" s="171" t="s">
        <v>99</v>
      </c>
      <c r="D36" s="104" t="s">
        <v>26</v>
      </c>
      <c r="E36" s="105">
        <v>12</v>
      </c>
      <c r="F36" s="105">
        <v>2446.34</v>
      </c>
      <c r="G36" s="162">
        <v>22.23</v>
      </c>
      <c r="H36" s="160">
        <f>E36*F36+(E36*F36/100*G36)</f>
        <v>35881.936584000003</v>
      </c>
      <c r="I36" s="6"/>
      <c r="J36" s="5"/>
    </row>
    <row r="37" spans="1:10" ht="32.25" customHeight="1" thickBot="1" x14ac:dyDescent="0.3">
      <c r="A37" s="128" t="s">
        <v>27</v>
      </c>
      <c r="B37" s="129">
        <v>40535</v>
      </c>
      <c r="C37" s="127" t="s">
        <v>70</v>
      </c>
      <c r="D37" s="130" t="s">
        <v>28</v>
      </c>
      <c r="E37" s="84">
        <v>1100</v>
      </c>
      <c r="F37" s="84">
        <v>13.36</v>
      </c>
      <c r="G37" s="101">
        <v>22.23</v>
      </c>
      <c r="H37" s="172">
        <f t="shared" ref="H37:H41" si="4">E37*F37+(E37*F37/100*G37)</f>
        <v>17962.9208</v>
      </c>
      <c r="I37" s="6"/>
    </row>
    <row r="38" spans="1:10" ht="39" thickBot="1" x14ac:dyDescent="0.3">
      <c r="A38" s="131" t="s">
        <v>33</v>
      </c>
      <c r="B38" s="132">
        <v>94213</v>
      </c>
      <c r="C38" s="133" t="s">
        <v>69</v>
      </c>
      <c r="D38" s="86" t="s">
        <v>14</v>
      </c>
      <c r="E38" s="87">
        <v>547.79999999999995</v>
      </c>
      <c r="F38" s="87">
        <v>95.56</v>
      </c>
      <c r="G38" s="101">
        <v>22.23</v>
      </c>
      <c r="H38" s="172">
        <f t="shared" si="4"/>
        <v>63984.676826399998</v>
      </c>
      <c r="I38" s="6"/>
    </row>
    <row r="39" spans="1:10" ht="32.25" customHeight="1" thickBot="1" x14ac:dyDescent="0.3">
      <c r="A39" s="131" t="s">
        <v>34</v>
      </c>
      <c r="B39" s="132">
        <v>100326</v>
      </c>
      <c r="C39" s="133" t="s">
        <v>35</v>
      </c>
      <c r="D39" s="86" t="s">
        <v>23</v>
      </c>
      <c r="E39" s="87">
        <v>23.6</v>
      </c>
      <c r="F39" s="87">
        <v>79.900000000000006</v>
      </c>
      <c r="G39" s="101">
        <v>22.23</v>
      </c>
      <c r="H39" s="172">
        <f t="shared" si="4"/>
        <v>2304.8177720000003</v>
      </c>
      <c r="I39" s="6"/>
      <c r="J39" s="5"/>
    </row>
    <row r="40" spans="1:10" ht="39" thickBot="1" x14ac:dyDescent="0.3">
      <c r="A40" s="128" t="s">
        <v>36</v>
      </c>
      <c r="B40" s="129">
        <v>94228</v>
      </c>
      <c r="C40" s="127" t="s">
        <v>100</v>
      </c>
      <c r="D40" s="107" t="s">
        <v>23</v>
      </c>
      <c r="E40" s="87">
        <v>47.2</v>
      </c>
      <c r="F40" s="87">
        <v>97.25</v>
      </c>
      <c r="G40" s="101">
        <v>22.23</v>
      </c>
      <c r="H40" s="172">
        <f t="shared" si="4"/>
        <v>5610.6014600000008</v>
      </c>
      <c r="I40" s="6"/>
    </row>
    <row r="41" spans="1:10" ht="39" thickBot="1" x14ac:dyDescent="0.3">
      <c r="A41" s="134" t="s">
        <v>37</v>
      </c>
      <c r="B41" s="135">
        <v>89578</v>
      </c>
      <c r="C41" s="136" t="s">
        <v>57</v>
      </c>
      <c r="D41" s="90" t="s">
        <v>23</v>
      </c>
      <c r="E41" s="91">
        <v>48</v>
      </c>
      <c r="F41" s="91">
        <v>48.9</v>
      </c>
      <c r="G41" s="101">
        <v>22.23</v>
      </c>
      <c r="H41" s="173">
        <f t="shared" si="4"/>
        <v>2868.9825599999999</v>
      </c>
      <c r="I41" s="6"/>
    </row>
    <row r="42" spans="1:10" ht="15.75" thickBot="1" x14ac:dyDescent="0.3">
      <c r="A42" s="11"/>
      <c r="B42" s="11"/>
      <c r="I42" s="6"/>
    </row>
    <row r="43" spans="1:10" ht="39.75" customHeight="1" thickBot="1" x14ac:dyDescent="0.3">
      <c r="A43" s="17">
        <v>6</v>
      </c>
      <c r="B43" s="42"/>
      <c r="C43" s="30" t="s">
        <v>72</v>
      </c>
      <c r="D43" s="31"/>
      <c r="E43" s="31"/>
      <c r="F43" s="31"/>
      <c r="G43" s="58"/>
      <c r="H43" s="32"/>
      <c r="I43" s="6"/>
    </row>
    <row r="44" spans="1:10" ht="41.25" customHeight="1" x14ac:dyDescent="0.25">
      <c r="A44" s="137" t="s">
        <v>38</v>
      </c>
      <c r="B44" s="138">
        <v>91924</v>
      </c>
      <c r="C44" s="139" t="s">
        <v>96</v>
      </c>
      <c r="D44" s="140" t="s">
        <v>23</v>
      </c>
      <c r="E44" s="141">
        <v>450</v>
      </c>
      <c r="F44" s="142">
        <v>3.24</v>
      </c>
      <c r="G44" s="143">
        <v>22.23</v>
      </c>
      <c r="H44" s="144">
        <f>E44*F44+((E44*F44/100*G44))</f>
        <v>1782.1134</v>
      </c>
      <c r="I44" s="6"/>
    </row>
    <row r="45" spans="1:10" ht="46.5" customHeight="1" x14ac:dyDescent="0.25">
      <c r="A45" s="128" t="s">
        <v>39</v>
      </c>
      <c r="B45" s="129">
        <v>91927</v>
      </c>
      <c r="C45" s="145" t="s">
        <v>92</v>
      </c>
      <c r="D45" s="146" t="s">
        <v>23</v>
      </c>
      <c r="E45" s="84">
        <v>340</v>
      </c>
      <c r="F45" s="147">
        <v>6.04</v>
      </c>
      <c r="G45" s="148">
        <v>22.23</v>
      </c>
      <c r="H45" s="144">
        <f t="shared" ref="H45:H56" si="5">E45*F45+((E45*F45/100*G45))</f>
        <v>2510.11528</v>
      </c>
      <c r="I45" s="6"/>
    </row>
    <row r="46" spans="1:10" ht="27" customHeight="1" x14ac:dyDescent="0.25">
      <c r="A46" s="128" t="s">
        <v>40</v>
      </c>
      <c r="B46" s="129">
        <v>2687</v>
      </c>
      <c r="C46" s="145" t="s">
        <v>95</v>
      </c>
      <c r="D46" s="146" t="s">
        <v>23</v>
      </c>
      <c r="E46" s="84">
        <v>183</v>
      </c>
      <c r="F46" s="147">
        <v>1.79</v>
      </c>
      <c r="G46" s="148">
        <v>22.23</v>
      </c>
      <c r="H46" s="144">
        <f t="shared" si="5"/>
        <v>400.38881099999998</v>
      </c>
      <c r="I46" s="6"/>
    </row>
    <row r="47" spans="1:10" ht="26.25" x14ac:dyDescent="0.25">
      <c r="A47" s="128" t="s">
        <v>41</v>
      </c>
      <c r="B47" s="129">
        <v>93653</v>
      </c>
      <c r="C47" s="145" t="s">
        <v>90</v>
      </c>
      <c r="D47" s="146" t="s">
        <v>21</v>
      </c>
      <c r="E47" s="84">
        <v>2</v>
      </c>
      <c r="F47" s="147">
        <v>11.92</v>
      </c>
      <c r="G47" s="148">
        <v>22.23</v>
      </c>
      <c r="H47" s="144">
        <f t="shared" si="5"/>
        <v>29.139631999999999</v>
      </c>
      <c r="I47" s="6"/>
    </row>
    <row r="48" spans="1:10" ht="26.25" x14ac:dyDescent="0.25">
      <c r="A48" s="128" t="s">
        <v>42</v>
      </c>
      <c r="B48" s="129">
        <v>93656</v>
      </c>
      <c r="C48" s="145" t="s">
        <v>91</v>
      </c>
      <c r="D48" s="146" t="s">
        <v>21</v>
      </c>
      <c r="E48" s="84">
        <v>1</v>
      </c>
      <c r="F48" s="147">
        <v>14.01</v>
      </c>
      <c r="G48" s="148">
        <v>22.23</v>
      </c>
      <c r="H48" s="144">
        <f t="shared" si="5"/>
        <v>17.124423</v>
      </c>
      <c r="I48" s="6"/>
      <c r="J48" s="5"/>
    </row>
    <row r="49" spans="1:11" ht="32.25" customHeight="1" x14ac:dyDescent="0.25">
      <c r="A49" s="128" t="s">
        <v>43</v>
      </c>
      <c r="B49" s="129">
        <v>12129</v>
      </c>
      <c r="C49" s="145" t="s">
        <v>89</v>
      </c>
      <c r="D49" s="146" t="s">
        <v>21</v>
      </c>
      <c r="E49" s="84">
        <v>2</v>
      </c>
      <c r="F49" s="147">
        <v>12.22</v>
      </c>
      <c r="G49" s="148">
        <v>22.23</v>
      </c>
      <c r="H49" s="144">
        <f t="shared" si="5"/>
        <v>29.873012000000003</v>
      </c>
      <c r="I49" s="6"/>
    </row>
    <row r="50" spans="1:11" ht="39" x14ac:dyDescent="0.25">
      <c r="A50" s="128" t="s">
        <v>44</v>
      </c>
      <c r="B50" s="129">
        <v>91996</v>
      </c>
      <c r="C50" s="145" t="s">
        <v>58</v>
      </c>
      <c r="D50" s="146" t="s">
        <v>21</v>
      </c>
      <c r="E50" s="84">
        <v>6</v>
      </c>
      <c r="F50" s="147">
        <v>34.64</v>
      </c>
      <c r="G50" s="148">
        <v>22.23</v>
      </c>
      <c r="H50" s="144">
        <f t="shared" si="5"/>
        <v>254.042832</v>
      </c>
      <c r="I50" s="6"/>
    </row>
    <row r="51" spans="1:11" ht="26.25" customHeight="1" x14ac:dyDescent="0.25">
      <c r="A51" s="128" t="s">
        <v>93</v>
      </c>
      <c r="B51" s="129">
        <v>97617</v>
      </c>
      <c r="C51" s="145" t="s">
        <v>98</v>
      </c>
      <c r="D51" s="146" t="s">
        <v>21</v>
      </c>
      <c r="E51" s="84">
        <v>25</v>
      </c>
      <c r="F51" s="147">
        <v>70.95</v>
      </c>
      <c r="G51" s="148">
        <v>22.23</v>
      </c>
      <c r="H51" s="144">
        <f t="shared" si="5"/>
        <v>2168.0546250000002</v>
      </c>
      <c r="I51" s="6"/>
    </row>
    <row r="52" spans="1:11" ht="30" customHeight="1" x14ac:dyDescent="0.25">
      <c r="A52" s="128" t="s">
        <v>45</v>
      </c>
      <c r="B52" s="129">
        <v>101876</v>
      </c>
      <c r="C52" s="145" t="s">
        <v>113</v>
      </c>
      <c r="D52" s="146" t="s">
        <v>21</v>
      </c>
      <c r="E52" s="84">
        <v>1</v>
      </c>
      <c r="F52" s="147">
        <v>100.08</v>
      </c>
      <c r="G52" s="148">
        <v>22.23</v>
      </c>
      <c r="H52" s="144">
        <f t="shared" si="5"/>
        <v>122.32778399999999</v>
      </c>
      <c r="I52" s="6"/>
    </row>
    <row r="53" spans="1:11" ht="17.25" customHeight="1" x14ac:dyDescent="0.25">
      <c r="A53" s="128">
        <v>10</v>
      </c>
      <c r="B53" s="129"/>
      <c r="C53" s="145" t="s">
        <v>46</v>
      </c>
      <c r="D53" s="146"/>
      <c r="E53" s="84"/>
      <c r="F53" s="147"/>
      <c r="G53" s="148"/>
      <c r="H53" s="144"/>
      <c r="I53" s="6"/>
    </row>
    <row r="54" spans="1:11" ht="39.75" customHeight="1" x14ac:dyDescent="0.25">
      <c r="A54" s="128" t="s">
        <v>47</v>
      </c>
      <c r="B54" s="129">
        <v>37539</v>
      </c>
      <c r="C54" s="145" t="s">
        <v>97</v>
      </c>
      <c r="D54" s="146" t="s">
        <v>21</v>
      </c>
      <c r="E54" s="84">
        <v>2</v>
      </c>
      <c r="F54" s="147">
        <v>22.4</v>
      </c>
      <c r="G54" s="148">
        <v>22.23</v>
      </c>
      <c r="H54" s="144">
        <f t="shared" si="5"/>
        <v>54.759039999999999</v>
      </c>
      <c r="I54" s="14"/>
      <c r="J54" s="15"/>
      <c r="K54" s="15"/>
    </row>
    <row r="55" spans="1:11" ht="28.5" customHeight="1" x14ac:dyDescent="0.25">
      <c r="A55" s="128" t="s">
        <v>48</v>
      </c>
      <c r="B55" s="129">
        <v>10891</v>
      </c>
      <c r="C55" s="145" t="s">
        <v>49</v>
      </c>
      <c r="D55" s="146" t="s">
        <v>21</v>
      </c>
      <c r="E55" s="84">
        <v>2</v>
      </c>
      <c r="F55" s="147">
        <v>143</v>
      </c>
      <c r="G55" s="148">
        <v>22.23</v>
      </c>
      <c r="H55" s="144">
        <f t="shared" si="5"/>
        <v>349.57780000000002</v>
      </c>
      <c r="I55" s="14"/>
      <c r="J55" s="15"/>
      <c r="K55" s="15"/>
    </row>
    <row r="56" spans="1:11" ht="39" thickBot="1" x14ac:dyDescent="0.3">
      <c r="A56" s="149" t="s">
        <v>50</v>
      </c>
      <c r="B56" s="150">
        <v>97599</v>
      </c>
      <c r="C56" s="151" t="s">
        <v>94</v>
      </c>
      <c r="D56" s="152" t="s">
        <v>21</v>
      </c>
      <c r="E56" s="91">
        <v>3</v>
      </c>
      <c r="F56" s="100">
        <v>28.22</v>
      </c>
      <c r="G56" s="153">
        <v>22.23</v>
      </c>
      <c r="H56" s="144">
        <f t="shared" si="5"/>
        <v>103.479918</v>
      </c>
      <c r="I56" s="14"/>
      <c r="J56" s="15"/>
      <c r="K56" s="15"/>
    </row>
    <row r="57" spans="1:11" ht="40.5" customHeight="1" x14ac:dyDescent="0.25">
      <c r="A57" s="20" t="s">
        <v>51</v>
      </c>
      <c r="B57" s="21"/>
      <c r="C57" s="21"/>
      <c r="D57" s="21"/>
      <c r="E57" s="21"/>
      <c r="F57" s="21"/>
      <c r="G57" s="62"/>
      <c r="H57" s="66">
        <f>ROUND(SUM(H11:H56),2)</f>
        <v>307464.78999999998</v>
      </c>
      <c r="I57" s="14"/>
      <c r="J57" s="15"/>
      <c r="K57" s="15"/>
    </row>
    <row r="58" spans="1:11" ht="38.25" x14ac:dyDescent="0.25">
      <c r="A58" s="22" t="s">
        <v>52</v>
      </c>
      <c r="B58" s="43"/>
      <c r="C58" s="23" t="s">
        <v>105</v>
      </c>
      <c r="D58" s="23"/>
      <c r="E58" s="23"/>
      <c r="F58" s="24"/>
      <c r="G58" s="63"/>
      <c r="H58" s="59"/>
      <c r="I58" s="14"/>
      <c r="J58" s="15"/>
      <c r="K58" s="15"/>
    </row>
    <row r="59" spans="1:11" ht="30" customHeight="1" x14ac:dyDescent="0.25">
      <c r="A59" s="25" t="s">
        <v>53</v>
      </c>
      <c r="B59" s="44"/>
      <c r="C59" s="23" t="s">
        <v>112</v>
      </c>
      <c r="D59" s="23"/>
      <c r="E59" s="26" t="s">
        <v>54</v>
      </c>
      <c r="F59" s="67" t="s">
        <v>71</v>
      </c>
      <c r="G59" s="64"/>
      <c r="H59" s="60"/>
      <c r="I59" s="14"/>
      <c r="J59" s="15"/>
      <c r="K59" s="15"/>
    </row>
    <row r="60" spans="1:11" ht="15.75" thickBot="1" x14ac:dyDescent="0.3">
      <c r="A60" s="27" t="s">
        <v>55</v>
      </c>
      <c r="B60" s="45"/>
      <c r="C60" s="28" t="s">
        <v>114</v>
      </c>
      <c r="D60" s="28"/>
      <c r="E60" s="29" t="s">
        <v>56</v>
      </c>
      <c r="F60" s="68">
        <v>0.2223</v>
      </c>
      <c r="G60" s="65"/>
      <c r="H60" s="61"/>
      <c r="I60" s="14"/>
      <c r="J60" s="15"/>
      <c r="K60" s="15"/>
    </row>
    <row r="61" spans="1:11" x14ac:dyDescent="0.25">
      <c r="I61" s="14"/>
      <c r="J61" s="15"/>
      <c r="K61" s="15"/>
    </row>
    <row r="62" spans="1:11" x14ac:dyDescent="0.25">
      <c r="A62" s="15"/>
      <c r="B62" s="15"/>
      <c r="C62" s="15"/>
      <c r="D62" s="15"/>
      <c r="E62" s="15"/>
      <c r="F62" s="15"/>
      <c r="G62" s="15"/>
      <c r="I62" s="14"/>
      <c r="J62" s="15"/>
      <c r="K62" s="15"/>
    </row>
    <row r="63" spans="1:11" x14ac:dyDescent="0.25">
      <c r="A63" s="16"/>
      <c r="B63" s="16"/>
      <c r="C63" s="16"/>
      <c r="D63" s="16"/>
      <c r="E63" s="16"/>
      <c r="F63" s="16"/>
      <c r="G63" s="16"/>
      <c r="H63" s="16"/>
      <c r="I63" s="14"/>
      <c r="J63" s="15"/>
      <c r="K63" s="15"/>
    </row>
    <row r="64" spans="1:11" x14ac:dyDescent="0.25">
      <c r="A64" s="3"/>
      <c r="B64" s="3"/>
      <c r="C64" s="3"/>
      <c r="D64" s="3"/>
      <c r="E64" s="3"/>
      <c r="F64" s="3"/>
      <c r="G64" s="3"/>
      <c r="H64" s="3"/>
      <c r="I64" s="14"/>
      <c r="J64" s="15"/>
      <c r="K64" s="15"/>
    </row>
    <row r="65" spans="1:11" x14ac:dyDescent="0.25">
      <c r="A65" s="4"/>
      <c r="B65" s="4"/>
      <c r="C65" s="4"/>
      <c r="D65" s="4"/>
      <c r="E65" s="4"/>
      <c r="F65" s="4"/>
      <c r="G65" s="4"/>
      <c r="H65" s="4"/>
      <c r="I65" s="14"/>
      <c r="J65" s="15"/>
      <c r="K65" s="15"/>
    </row>
    <row r="66" spans="1:11" x14ac:dyDescent="0.25">
      <c r="I66" s="14"/>
      <c r="J66" s="15"/>
      <c r="K66" s="15"/>
    </row>
    <row r="67" spans="1:11" x14ac:dyDescent="0.25">
      <c r="I67" s="14"/>
      <c r="J67" s="15"/>
      <c r="K67" s="15"/>
    </row>
    <row r="68" spans="1:11" x14ac:dyDescent="0.25">
      <c r="I68" s="14"/>
      <c r="J68" s="15"/>
      <c r="K68" s="15"/>
    </row>
    <row r="69" spans="1:11" x14ac:dyDescent="0.25">
      <c r="I69" s="14"/>
      <c r="J69" s="15"/>
      <c r="K69" s="15"/>
    </row>
    <row r="70" spans="1:11" x14ac:dyDescent="0.25">
      <c r="I70" s="14"/>
      <c r="J70" s="15"/>
      <c r="K70" s="15"/>
    </row>
    <row r="71" spans="1:11" x14ac:dyDescent="0.25">
      <c r="I71" s="14"/>
      <c r="J71" s="15"/>
      <c r="K71" s="15"/>
    </row>
    <row r="72" spans="1:11" x14ac:dyDescent="0.25">
      <c r="I72" s="14"/>
      <c r="J72" s="15"/>
      <c r="K72" s="15"/>
    </row>
    <row r="73" spans="1:11" x14ac:dyDescent="0.25">
      <c r="I73" s="14"/>
      <c r="J73" s="15"/>
      <c r="K73" s="15"/>
    </row>
    <row r="74" spans="1:11" x14ac:dyDescent="0.25">
      <c r="I74" s="14"/>
      <c r="J74" s="15"/>
      <c r="K74" s="15"/>
    </row>
    <row r="75" spans="1:11" x14ac:dyDescent="0.25">
      <c r="I75" s="14"/>
      <c r="J75" s="15"/>
      <c r="K75" s="15"/>
    </row>
    <row r="76" spans="1:11" x14ac:dyDescent="0.25">
      <c r="I76" s="15"/>
      <c r="J76" s="15"/>
      <c r="K76" s="15"/>
    </row>
    <row r="77" spans="1:11" x14ac:dyDescent="0.25">
      <c r="I77" s="15"/>
      <c r="J77" s="15"/>
      <c r="K77" s="15"/>
    </row>
    <row r="78" spans="1:11" x14ac:dyDescent="0.25">
      <c r="I78" s="15"/>
      <c r="J78" s="15"/>
      <c r="K78" s="15"/>
    </row>
    <row r="79" spans="1:11" x14ac:dyDescent="0.25">
      <c r="I79" s="15"/>
      <c r="J79" s="15"/>
      <c r="K79" s="15"/>
    </row>
    <row r="80" spans="1:11" x14ac:dyDescent="0.25">
      <c r="I80" s="15"/>
      <c r="J80" s="15"/>
      <c r="K80" s="15"/>
    </row>
  </sheetData>
  <mergeCells count="15">
    <mergeCell ref="C23:H23"/>
    <mergeCell ref="C29:H29"/>
    <mergeCell ref="C35:H35"/>
    <mergeCell ref="A1:H2"/>
    <mergeCell ref="C17:H17"/>
    <mergeCell ref="C10:H10"/>
    <mergeCell ref="A3:C5"/>
    <mergeCell ref="E3:F3"/>
    <mergeCell ref="E4:F4"/>
    <mergeCell ref="E5:F5"/>
    <mergeCell ref="E6:F6"/>
    <mergeCell ref="A7:A8"/>
    <mergeCell ref="C7:C8"/>
    <mergeCell ref="E8:F8"/>
    <mergeCell ref="E7:F7"/>
  </mergeCells>
  <dataValidations disablePrompts="1" count="10">
    <dataValidation type="decimal" operator="greaterThanOrEqual" allowBlank="1" showErrorMessage="1" error="Não é possível digitar valores decimais com &quot;ponto&quot; use a &quot;virgula&quot;. " sqref="H4:H5">
      <formula1>0</formula1>
      <formula2>0</formula2>
    </dataValidation>
    <dataValidation type="decimal" operator="lessThanOrEqual" allowBlank="1" showErrorMessage="1" error="TESTE" sqref="H6">
      <formula1>100</formula1>
      <formula2>0</formula2>
    </dataValidation>
    <dataValidation allowBlank="1" showInputMessage="1" showErrorMessage="1" prompt="Digite a descrição do projeto." sqref="C7">
      <formula1>0</formula1>
      <formula2>0</formula2>
    </dataValidation>
    <dataValidation allowBlank="1" showInputMessage="1" showErrorMessage="1" prompt="Digite o BDI utilizado." sqref="F60:H60">
      <formula1>0</formula1>
      <formula2>0</formula2>
    </dataValidation>
    <dataValidation allowBlank="1" showInputMessage="1" showErrorMessage="1" prompt="Digite observações referente ao projeto. " sqref="C58:H58">
      <formula1>0</formula1>
      <formula2>0</formula2>
    </dataValidation>
    <dataValidation allowBlank="1" showInputMessage="1" showErrorMessage="1" prompt="Digite o CREA do engenheiro responsável." sqref="F59:H59">
      <formula1>0</formula1>
      <formula2>0</formula2>
    </dataValidation>
    <dataValidation allowBlank="1" showInputMessage="1" showErrorMessage="1" prompt="Digite o nome do Engenheiro responsável." sqref="C59:D59">
      <formula1>0</formula1>
      <formula2>0</formula2>
    </dataValidation>
    <dataValidation operator="lessThan" allowBlank="1" showInputMessage="1" showErrorMessage="1" error="Teste" prompt="Digite a data do orçamento no formato: dd/mm/aaaa._x000a_ex: 10/12/2010. " sqref="C60:D60">
      <formula1>0</formula1>
      <formula2>0</formula2>
    </dataValidation>
    <dataValidation type="decimal" operator="greaterThan" allowBlank="1" showErrorMessage="1" errorTitle="numero" error="Não é permitido digitar texto ou números com ponto." sqref="E36:G41 E44:G56 E30:G33 E24:G27 E18:G21 E11:G15">
      <formula1>0</formula1>
      <formula2>0</formula2>
    </dataValidation>
    <dataValidation allowBlank="1" showErrorMessage="1" error="Não é permitido digitar texto ou números com ponto." sqref="A23:B27 A43:B56 A35:B41 A29:B33 A18:B21 A11:B15">
      <formula1>0</formula1>
      <formula2>0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Borba</dc:creator>
  <cp:lastModifiedBy>Prefeitura</cp:lastModifiedBy>
  <cp:lastPrinted>2022-02-16T20:20:43Z</cp:lastPrinted>
  <dcterms:created xsi:type="dcterms:W3CDTF">2021-09-12T12:52:24Z</dcterms:created>
  <dcterms:modified xsi:type="dcterms:W3CDTF">2022-02-16T20:21:11Z</dcterms:modified>
</cp:coreProperties>
</file>