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OBRAS\CLIENTES 2021\Projetos de ruas de Irineópolis\Planilhas atualizadas - janeiro-22\"/>
    </mc:Choice>
  </mc:AlternateContent>
  <bookViews>
    <workbookView xWindow="0" yWindow="0" windowWidth="19200" windowHeight="7755" tabRatio="849"/>
  </bookViews>
  <sheets>
    <sheet name="RUA ALAGOAS" sheetId="8" r:id="rId1"/>
    <sheet name="CRG " sheetId="15" r:id="rId2"/>
    <sheet name="MEMORIA " sheetId="28" r:id="rId3"/>
    <sheet name="DRENAGEM " sheetId="29" r:id="rId4"/>
    <sheet name="VOLUME CORTE,ATERRO" sheetId="31" r:id="rId5"/>
    <sheet name="SINALIZACAO " sheetId="27" r:id="rId6"/>
  </sheets>
  <externalReferences>
    <externalReference r:id="rId7"/>
    <externalReference r:id="rId8"/>
    <externalReference r:id="rId9"/>
  </externalReferences>
  <definedNames>
    <definedName name="_Order1" hidden="1">0</definedName>
    <definedName name="_Order2" hidden="1">255</definedName>
    <definedName name="_xlnm.Print_Area" localSheetId="1">'CRG '!$A$1:$L$17</definedName>
    <definedName name="_xlnm.Print_Area" localSheetId="0">'RUA ALAGOAS'!$A$1:$H$53</definedName>
    <definedName name="_xlnm.Database">[1]ORDPLAN!$A$1:$P$500</definedName>
    <definedName name="BuiltIn_Print_Area">#REF!</definedName>
    <definedName name="mediçao">'[2]Orçamento e Medição'!$Q$2</definedName>
    <definedName name="Texto1" localSheetId="0">'RUA ALAGOAS'!#REF!</definedName>
    <definedName name="Texto10" localSheetId="0">'RUA ALAGOAS'!#REF!</definedName>
    <definedName name="Texto12" localSheetId="0">'RUA ALAGOAS'!#REF!</definedName>
    <definedName name="Texto13" localSheetId="0">'RUA ALAGOAS'!#REF!</definedName>
    <definedName name="Texto14" localSheetId="0">'RUA ALAGOAS'!#REF!</definedName>
    <definedName name="Texto15" localSheetId="0">'RUA ALAGOAS'!#REF!</definedName>
    <definedName name="Texto16" localSheetId="0">'RUA ALAGOAS'!#REF!</definedName>
    <definedName name="Texto2" localSheetId="0">'RUA ALAGOAS'!#REF!</definedName>
    <definedName name="Texto3" localSheetId="0">'RUA ALAGOAS'!#REF!</definedName>
    <definedName name="Texto4" localSheetId="0">'RUA ALAGOAS'!$A$1</definedName>
    <definedName name="Texto42" localSheetId="0">'RUA ALAGOAS'!#REF!</definedName>
    <definedName name="Texto43" localSheetId="0">'RUA ALAGOAS'!#REF!</definedName>
    <definedName name="Texto5" localSheetId="0">'RUA ALAGOAS'!$F$1</definedName>
    <definedName name="Texto7" localSheetId="0">'RUA ALAGOAS'!#REF!</definedName>
    <definedName name="Texto8" localSheetId="0">'RUA ALAGOAS'!#REF!</definedName>
    <definedName name="Texto9" localSheetId="0">'RUA ALAGOAS'!#REF!</definedName>
    <definedName name="_xlnm.Print_Titles" localSheetId="2">'MEMORIA '!$1:$3</definedName>
    <definedName name="_xlnm.Print_Titles" localSheetId="0">'RUA ALAGOAS'!$1:$6</definedName>
  </definedNames>
  <calcPr calcId="152511"/>
</workbook>
</file>

<file path=xl/calcChain.xml><?xml version="1.0" encoding="utf-8"?>
<calcChain xmlns="http://schemas.openxmlformats.org/spreadsheetml/2006/main">
  <c r="H39" i="8" l="1"/>
  <c r="H40" i="8"/>
  <c r="H42" i="8"/>
  <c r="H43" i="8"/>
  <c r="H44" i="8"/>
  <c r="H38" i="8"/>
  <c r="G39" i="8"/>
  <c r="G40" i="8"/>
  <c r="G41" i="8"/>
  <c r="H41" i="8" s="1"/>
  <c r="G42" i="8"/>
  <c r="G43" i="8"/>
  <c r="G44" i="8"/>
  <c r="G38" i="8"/>
  <c r="G33" i="8"/>
  <c r="H34" i="8"/>
  <c r="G32" i="8"/>
  <c r="H35" i="8"/>
  <c r="G28" i="8"/>
  <c r="G29" i="8"/>
  <c r="G27" i="8"/>
  <c r="H24" i="8"/>
  <c r="G19" i="8"/>
  <c r="G20" i="8"/>
  <c r="G21" i="8"/>
  <c r="G22" i="8"/>
  <c r="G23" i="8"/>
  <c r="G24" i="8"/>
  <c r="G18" i="8"/>
  <c r="G13" i="8"/>
  <c r="G14" i="8"/>
  <c r="G15" i="8"/>
  <c r="G12" i="8"/>
  <c r="G9" i="8"/>
  <c r="G8" i="8"/>
  <c r="H63" i="28" l="1"/>
  <c r="E43" i="8" s="1"/>
  <c r="E42" i="8"/>
  <c r="E44" i="8"/>
  <c r="E41" i="8"/>
  <c r="E40" i="8"/>
  <c r="E39" i="8"/>
  <c r="E38" i="8"/>
  <c r="E33" i="8"/>
  <c r="H33" i="8" s="1"/>
  <c r="E32" i="8"/>
  <c r="H32" i="8" s="1"/>
  <c r="E23" i="8"/>
  <c r="H23" i="8" s="1"/>
  <c r="E22" i="8"/>
  <c r="H22" i="8" s="1"/>
  <c r="E21" i="8"/>
  <c r="H21" i="8" s="1"/>
  <c r="E20" i="8"/>
  <c r="H20" i="8" s="1"/>
  <c r="E19" i="8"/>
  <c r="H19" i="8" s="1"/>
  <c r="E18" i="8"/>
  <c r="H18" i="8" s="1"/>
  <c r="E15" i="8"/>
  <c r="H15" i="8" s="1"/>
  <c r="E12" i="8"/>
  <c r="H12" i="8" s="1"/>
  <c r="H36" i="8" l="1"/>
  <c r="H25" i="8"/>
  <c r="H16" i="28"/>
  <c r="E14" i="8" s="1"/>
  <c r="H14" i="8" s="1"/>
  <c r="G11" i="29"/>
  <c r="G10" i="29"/>
  <c r="G9" i="29"/>
  <c r="G7" i="29"/>
  <c r="G8" i="29"/>
  <c r="H17" i="31"/>
  <c r="G17" i="31"/>
  <c r="D13" i="27"/>
  <c r="H45" i="8" l="1"/>
  <c r="H15" i="31"/>
  <c r="G15" i="31"/>
  <c r="H13" i="31"/>
  <c r="G13" i="31"/>
  <c r="H11" i="31"/>
  <c r="G11" i="31"/>
  <c r="J9" i="31"/>
  <c r="G9" i="31"/>
  <c r="I9" i="31" s="1"/>
  <c r="E8" i="31"/>
  <c r="E10" i="31" s="1"/>
  <c r="E12" i="31" s="1"/>
  <c r="E14" i="31" s="1"/>
  <c r="E16" i="31" s="1"/>
  <c r="E18" i="31" s="1"/>
  <c r="D19" i="31" s="1"/>
  <c r="D8" i="31"/>
  <c r="D10" i="31" s="1"/>
  <c r="D12" i="31" s="1"/>
  <c r="D14" i="31" s="1"/>
  <c r="D16" i="31" s="1"/>
  <c r="D18" i="31" s="1"/>
  <c r="D20" i="31" s="1"/>
  <c r="D12" i="29"/>
  <c r="E55" i="28"/>
  <c r="E57" i="28" s="1"/>
  <c r="E8" i="28"/>
  <c r="H8" i="28" s="1"/>
  <c r="E9" i="8" s="1"/>
  <c r="H9" i="8" s="1"/>
  <c r="I11" i="31" l="1"/>
  <c r="I13" i="31" s="1"/>
  <c r="I15" i="31" s="1"/>
  <c r="I17" i="31" s="1"/>
  <c r="J11" i="31"/>
  <c r="J13" i="31" s="1"/>
  <c r="J15" i="31" s="1"/>
  <c r="J17" i="31" s="1"/>
  <c r="I19" i="31" s="1"/>
  <c r="F14" i="15"/>
  <c r="H11" i="29" l="1"/>
  <c r="I11" i="29"/>
  <c r="E7" i="28"/>
  <c r="H7" i="28" l="1"/>
  <c r="E8" i="8"/>
  <c r="H8" i="8" s="1"/>
  <c r="H10" i="8" s="1"/>
  <c r="H15" i="28"/>
  <c r="E13" i="8" s="1"/>
  <c r="H13" i="8" s="1"/>
  <c r="J11" i="29"/>
  <c r="E34" i="28"/>
  <c r="H34" i="28" s="1"/>
  <c r="E28" i="8" s="1"/>
  <c r="H28" i="8" s="1"/>
  <c r="E32" i="28"/>
  <c r="F12" i="27"/>
  <c r="F5" i="27"/>
  <c r="I8" i="29"/>
  <c r="I9" i="29"/>
  <c r="I10" i="29"/>
  <c r="H8" i="29"/>
  <c r="H9" i="29"/>
  <c r="H10" i="29"/>
  <c r="I7" i="29"/>
  <c r="H7" i="29"/>
  <c r="M16" i="27"/>
  <c r="M17" i="27" s="1"/>
  <c r="M13" i="27"/>
  <c r="I12" i="29" l="1"/>
  <c r="G18" i="29" s="1"/>
  <c r="H12" i="29"/>
  <c r="G17" i="29" s="1"/>
  <c r="F32" i="28"/>
  <c r="H32" i="28"/>
  <c r="E27" i="8" s="1"/>
  <c r="H27" i="8" s="1"/>
  <c r="D36" i="28"/>
  <c r="H36" i="28" s="1"/>
  <c r="E29" i="8" s="1"/>
  <c r="H29" i="8" s="1"/>
  <c r="J8" i="29"/>
  <c r="J10" i="29"/>
  <c r="J9" i="29"/>
  <c r="J7" i="29"/>
  <c r="H30" i="8" l="1"/>
  <c r="J12" i="29"/>
  <c r="G19" i="29" s="1"/>
  <c r="F36" i="28"/>
  <c r="F55" i="28" l="1"/>
  <c r="E47" i="28" l="1"/>
  <c r="E43" i="28"/>
  <c r="B26" i="28" l="1"/>
  <c r="H47" i="28"/>
  <c r="H48" i="28" s="1"/>
  <c r="H43" i="28"/>
  <c r="H44" i="28" s="1"/>
  <c r="M9" i="27"/>
  <c r="M10" i="27" s="1"/>
  <c r="M14" i="27"/>
  <c r="M18" i="27" l="1"/>
  <c r="K7" i="15" l="1"/>
  <c r="K12" i="15" l="1"/>
  <c r="I12" i="15" s="1"/>
  <c r="E7" i="15"/>
  <c r="H16" i="8"/>
  <c r="H46" i="8" s="1"/>
  <c r="K8" i="15" l="1"/>
  <c r="E8" i="15" s="1"/>
  <c r="K10" i="15"/>
  <c r="K9" i="15"/>
  <c r="E9" i="15" s="1"/>
  <c r="I10" i="15" l="1"/>
  <c r="G10" i="15"/>
  <c r="E13" i="15"/>
  <c r="E14" i="15" l="1"/>
  <c r="K11" i="15"/>
  <c r="G13" i="15" l="1"/>
  <c r="G14" i="15" s="1"/>
  <c r="I11" i="15"/>
  <c r="I13" i="15" s="1"/>
  <c r="K13" i="15"/>
  <c r="L11" i="15" s="1"/>
  <c r="I14" i="15" l="1"/>
  <c r="L10" i="15"/>
  <c r="L12" i="15"/>
  <c r="L7" i="15"/>
  <c r="L8" i="15"/>
  <c r="L9" i="15"/>
  <c r="H13" i="15"/>
  <c r="H14" i="15" s="1"/>
  <c r="J14" i="15" s="1"/>
  <c r="L13" i="15" l="1"/>
</calcChain>
</file>

<file path=xl/sharedStrings.xml><?xml version="1.0" encoding="utf-8"?>
<sst xmlns="http://schemas.openxmlformats.org/spreadsheetml/2006/main" count="486" uniqueCount="282">
  <si>
    <t>ITEM</t>
  </si>
  <si>
    <t>DISCRIMINAÇÃO</t>
  </si>
  <si>
    <t>UNID.</t>
  </si>
  <si>
    <t>QUANT.</t>
  </si>
  <si>
    <t>1.0</t>
  </si>
  <si>
    <t>SERVIÇOS INICIAIS</t>
  </si>
  <si>
    <t>1.1</t>
  </si>
  <si>
    <t>2.0</t>
  </si>
  <si>
    <t>3.0</t>
  </si>
  <si>
    <t>DRENAGEM PLUVIAL</t>
  </si>
  <si>
    <t>3.1</t>
  </si>
  <si>
    <t>4.0</t>
  </si>
  <si>
    <t>4.2</t>
  </si>
  <si>
    <t>4.3</t>
  </si>
  <si>
    <t>5.0</t>
  </si>
  <si>
    <t>R$</t>
  </si>
  <si>
    <t>%</t>
  </si>
  <si>
    <t>TOTAL</t>
  </si>
  <si>
    <t>und</t>
  </si>
  <si>
    <t>m</t>
  </si>
  <si>
    <t>SINALIZAÇÃO VIÁRIA</t>
  </si>
  <si>
    <t>TERRAPLENAGEM</t>
  </si>
  <si>
    <t>m³</t>
  </si>
  <si>
    <t>m²</t>
  </si>
  <si>
    <t>4.1</t>
  </si>
  <si>
    <t>OBRAS COMPLEMENTARES</t>
  </si>
  <si>
    <t>6.0</t>
  </si>
  <si>
    <t>5.1</t>
  </si>
  <si>
    <t>5.2</t>
  </si>
  <si>
    <t>NOME E CREA DO RESPONSÁVEL TÉCNICO:      </t>
  </si>
  <si>
    <t>Mês 01</t>
  </si>
  <si>
    <t>Mês 02</t>
  </si>
  <si>
    <t>ASSINATURA:      </t>
  </si>
  <si>
    <t>ASSINATURA:</t>
  </si>
  <si>
    <t>CÓDIGO</t>
  </si>
  <si>
    <t>CUSTO TOTAL DO SERVIÇO</t>
  </si>
  <si>
    <t>PAVIMENTAÇÃO</t>
  </si>
  <si>
    <t>Placa de obra em chapa de aço galvanizado</t>
  </si>
  <si>
    <t>Reaterro e compactação mecân. valas c/ compactador tipo soquete</t>
  </si>
  <si>
    <t>Regularização e compactação de subleito até 20 cm de espessura</t>
  </si>
  <si>
    <t>Carga e descarga mecanizada de entulho em caminhão basculante - 6m³</t>
  </si>
  <si>
    <t>Escavação de vala não escorada em mat.1ª cat., c/ retroescavadeira, sem esgotamento</t>
  </si>
  <si>
    <t>TOTAL DO MÊS (SIMPLES)</t>
  </si>
  <si>
    <t>TOTAL DO MÊS (ACUMULADO)</t>
  </si>
  <si>
    <t>3.2</t>
  </si>
  <si>
    <t>3.4</t>
  </si>
  <si>
    <t>PERÍODO</t>
  </si>
  <si>
    <t>Esc., carga e transp. mat 1ª cat. em leito natural, DMT 200 a 400m c/e</t>
  </si>
  <si>
    <t>Transporte com. entulho c/ cam. basc. 6 m³, rod. pavimentada - DMT = 15km</t>
  </si>
  <si>
    <t>2.2</t>
  </si>
  <si>
    <t>2.3</t>
  </si>
  <si>
    <t>Diâmetro</t>
  </si>
  <si>
    <t>3.3</t>
  </si>
  <si>
    <t>2.1</t>
  </si>
  <si>
    <t>6.1</t>
  </si>
  <si>
    <t>6.2</t>
  </si>
  <si>
    <t>6.3</t>
  </si>
  <si>
    <t>Lastro de brita BC - DMT=20km</t>
  </si>
  <si>
    <t>Largura (m)</t>
  </si>
  <si>
    <t>Altura (m)</t>
  </si>
  <si>
    <t>Qtde Total (m²)</t>
  </si>
  <si>
    <t>Extensão (m)</t>
  </si>
  <si>
    <t>Empolamento</t>
  </si>
  <si>
    <t>Estaca Inicial</t>
  </si>
  <si>
    <t>Estaca Final</t>
  </si>
  <si>
    <t>Inteira</t>
  </si>
  <si>
    <t>Frac</t>
  </si>
  <si>
    <t>Frac.</t>
  </si>
  <si>
    <t>Volume Escavação (m3)</t>
  </si>
  <si>
    <t>Volume Reaterro (m3)</t>
  </si>
  <si>
    <t>Largura Vala (m)</t>
  </si>
  <si>
    <t>-</t>
  </si>
  <si>
    <t>Espessura (m)</t>
  </si>
  <si>
    <t>Volume (m3)</t>
  </si>
  <si>
    <t>Bordo</t>
  </si>
  <si>
    <t>Direito</t>
  </si>
  <si>
    <t>Esquerdo</t>
  </si>
  <si>
    <t>Tipo Placa</t>
  </si>
  <si>
    <t>R-1</t>
  </si>
  <si>
    <t>R-19</t>
  </si>
  <si>
    <t>Pintura Pare</t>
  </si>
  <si>
    <t>Pintura</t>
  </si>
  <si>
    <t>Faixa Contínua Eixo</t>
  </si>
  <si>
    <t>Área (m2)</t>
  </si>
  <si>
    <t>Cfme Detalhe</t>
  </si>
  <si>
    <t>5.3</t>
  </si>
  <si>
    <t>Cfme planilha sinalização</t>
  </si>
  <si>
    <t>0+0,00m</t>
  </si>
  <si>
    <t>Qtde Volume Total (m²)</t>
  </si>
  <si>
    <t>Caixa de Coletora com Boca de Lobo - Tipo CC-01 e H=1,50m</t>
  </si>
  <si>
    <t>Cfme planilha cubação</t>
  </si>
  <si>
    <t>28+8,00m</t>
  </si>
  <si>
    <t>Fornec., transporte e assentamento de tubo de concreto simples classe PS2 DN 400mm para águas pluviais</t>
  </si>
  <si>
    <t>Esc., carga e transp. Mat. 1 Categoria DMT 50 a 200m (inclusive passeios)</t>
  </si>
  <si>
    <t>TRECHO</t>
  </si>
  <si>
    <t>P L A N I L H A   O R Ç A M E N  T A R I A</t>
  </si>
  <si>
    <t>CRONOGRAMA FÍSICO - FINANCEIRO</t>
  </si>
  <si>
    <t>6.4</t>
  </si>
  <si>
    <t>6.5</t>
  </si>
  <si>
    <t>3.7</t>
  </si>
  <si>
    <t>0+00</t>
  </si>
  <si>
    <t>94991</t>
  </si>
  <si>
    <t>m³xkm</t>
  </si>
  <si>
    <t>Serviços topográficos para pavimentação, inclusive notas de serviços, acompanhamento e greide</t>
  </si>
  <si>
    <t>Espalhamento de material em bota fora com utilização de trator de esteira</t>
  </si>
  <si>
    <t>93679</t>
  </si>
  <si>
    <t>Volume (m³)</t>
  </si>
  <si>
    <t xml:space="preserve">Tranporte de material de escavação </t>
  </si>
  <si>
    <t>Und</t>
  </si>
  <si>
    <t>Reaterro - compactação de aterro dos passeios com placa, sem controle do GC</t>
  </si>
  <si>
    <t>Extensão</t>
  </si>
  <si>
    <t>PCD</t>
  </si>
  <si>
    <t xml:space="preserve">Quant </t>
  </si>
  <si>
    <t>Local</t>
  </si>
  <si>
    <t>PLACAS DE SINALIZAÇÃO</t>
  </si>
  <si>
    <t>TOTAL DE ESCAVAÇÃO (m³)</t>
  </si>
  <si>
    <t>TOTAL DE LASTRO DE BRITA (m³)</t>
  </si>
  <si>
    <t>TOTAL DE REATERRO (m³)</t>
  </si>
  <si>
    <t>Volume tubos (m³)</t>
  </si>
  <si>
    <t>Lastro Brita e=10cm (m3)</t>
  </si>
  <si>
    <t>Total (m²)</t>
  </si>
  <si>
    <t>Logradouro</t>
  </si>
  <si>
    <t xml:space="preserve">TOTAL DA OBRA </t>
  </si>
  <si>
    <t>Projeto de Pavimentação - Lajota sextavada</t>
  </si>
  <si>
    <t xml:space="preserve">Faixa Pedestre </t>
  </si>
  <si>
    <t>DATA BASE</t>
  </si>
  <si>
    <t>DATA ORÇAMENTO</t>
  </si>
  <si>
    <t>PROJETO DE PAVIMENTAÇÃO - LAJOTA SEXTAVADA DE CONCRETO</t>
  </si>
  <si>
    <t>Área (m²)</t>
  </si>
  <si>
    <t>Área Total (m²)</t>
  </si>
  <si>
    <t>Quant (und)</t>
  </si>
  <si>
    <t>DESCRIÇÃO DOS SERVIÇOS</t>
  </si>
  <si>
    <t>TERRAPLANAGEM</t>
  </si>
  <si>
    <t>Conforme planilha de corte e aterro</t>
  </si>
  <si>
    <t>DMT (km)</t>
  </si>
  <si>
    <t>Conforme planilha de drenagem</t>
  </si>
  <si>
    <t>Curvas/entroncamento</t>
  </si>
  <si>
    <t>Quant. Total (m)</t>
  </si>
  <si>
    <t>Total de volume (m³)</t>
  </si>
  <si>
    <t>Espessura (cm)</t>
  </si>
  <si>
    <t>Total de área (m²)</t>
  </si>
  <si>
    <t xml:space="preserve">Pintura de faixa horizontal c/ emulsão acrilica </t>
  </si>
  <si>
    <t xml:space="preserve">Pintura de seta, zebrado, faixa de pedestre e/ou dizeres na pista </t>
  </si>
  <si>
    <t xml:space="preserve">Forn. e implantação placa sinalização tot. refletiva </t>
  </si>
  <si>
    <t>TOTAL DE TUBOS  - 400 mm</t>
  </si>
  <si>
    <t>PLANILHA DE VOLUMES</t>
  </si>
  <si>
    <t>PLANILHA DE VOLUMES - CORTE E ATERRO - SEÇOES 20m</t>
  </si>
  <si>
    <t>ÁREAS</t>
  </si>
  <si>
    <t>ÁREA ACUMULADA</t>
  </si>
  <si>
    <t>SEMI</t>
  </si>
  <si>
    <t>VOLUMES</t>
  </si>
  <si>
    <t>VOLUME ACUMULADO</t>
  </si>
  <si>
    <t>ESTACA</t>
  </si>
  <si>
    <t>CORTE</t>
  </si>
  <si>
    <t>ATERRO</t>
  </si>
  <si>
    <t>DISTANCIA</t>
  </si>
  <si>
    <t>Total Área de Aterro</t>
  </si>
  <si>
    <t>m2</t>
  </si>
  <si>
    <t>Total Volume de Aterro</t>
  </si>
  <si>
    <t>m3</t>
  </si>
  <si>
    <t>Total Área de Corte</t>
  </si>
  <si>
    <t>Total Volume de Corte</t>
  </si>
  <si>
    <t>3.6</t>
  </si>
  <si>
    <t>PROJETO DE PAVIMENTAÇÃO - LAJOTA DE CONCRETO</t>
  </si>
  <si>
    <t>Mês 03</t>
  </si>
  <si>
    <t>TOTAL GERAL</t>
  </si>
  <si>
    <t>PROJETO DE PAVIMENTAÇÃO - LAJOTA DE CONCRETO SEXTAVADA</t>
  </si>
  <si>
    <t>Pintura Faixa de Pedestre</t>
  </si>
  <si>
    <t>NOME E CREA DO RESPONSÁVEL TÉCNICO</t>
  </si>
  <si>
    <t>1.2</t>
  </si>
  <si>
    <t>2.4</t>
  </si>
  <si>
    <t>Altura/extensão (m)</t>
  </si>
  <si>
    <t>PROJETO: PAVIMENTAÇÃO LAJOTA DE CONCRETO</t>
  </si>
  <si>
    <t>RESUMO</t>
  </si>
  <si>
    <t>Prefeitura Municipal de Irineópolis</t>
  </si>
  <si>
    <t>TR1</t>
  </si>
  <si>
    <t>TR2</t>
  </si>
  <si>
    <t>TR3</t>
  </si>
  <si>
    <t>TR4</t>
  </si>
  <si>
    <t>TR5</t>
  </si>
  <si>
    <t>RUA DOLIRO DE BORBA</t>
  </si>
  <si>
    <t>TOTAL DE CAIXA - BOCA DE LOBO</t>
  </si>
  <si>
    <t>A32B</t>
  </si>
  <si>
    <t xml:space="preserve">TOTAL </t>
  </si>
  <si>
    <t>BAIRRO: CENTRO</t>
  </si>
  <si>
    <t>QUANTIDADES</t>
  </si>
  <si>
    <t>Fornecimento, transporte, execução e compactação de colchão de areia - DMT=10km (e=10cm)</t>
  </si>
  <si>
    <t>Fornecimento, transporte, execução de piso em bloco sextavado 30X30 cm, espessura 8 cm, assentado sobre colchao de areia - esp 10 cm</t>
  </si>
  <si>
    <t>Passeios/calçadas</t>
  </si>
  <si>
    <t>MEMORIA DE CÁLCULO</t>
  </si>
  <si>
    <t>Obra:Projeto de Pavimentação - Lajota de concreto sextavada</t>
  </si>
  <si>
    <t>ESCAVAÇÃO HORIZONTAL EM SOLO DE 1A CATEGORIA COM TRATOR DE ESTEIRAS (100HP/LÂMINA: 2,19M3). AF_07/2020</t>
  </si>
  <si>
    <t>PLACA DE OBRA EM CHAPA DE AÇOA GALVANIZADO</t>
  </si>
  <si>
    <t>TRANSPORTE COM CAMINHÃO BASCULANTE DE 10 M³, EM VIA URBANA EM LEITO NATURAL (UNIDADE: M3XKM). AF_07/2020</t>
  </si>
  <si>
    <t>ESPALHAMENTO DE MATERIAL COM TRATOR DE ESTEIRA</t>
  </si>
  <si>
    <t>ESCAVAÇÃO MECANIZADA DE VALA COM PROF. ATÉ 1,5 M (MÉDIA ENTRE MONTANTE E JUSANTE/UMA COMPOSIÇÃO POR TRECHO), COM RETROESCAVADEIRA (0,26 M3/88 HP), LARG. DE 0,8 M A 1,5 M, EM SOLO DE 1A CATEGORIA, EM LOCAIS COM ALTO NÍVEL DE INTERFERÊNCIA. AF_02/2021</t>
  </si>
  <si>
    <t>LASTRO COM MATERIAL GRANULAR (PEDRA BRITADA N.1 E PEDRA BRITADA N.2), APLICADO EM PISOS OU LAJES SOBRE SOLO, ESPESSURA DE *10 CM*. AF_07/2019</t>
  </si>
  <si>
    <t>100324</t>
  </si>
  <si>
    <t>CAIXA PARA BOCA DE LOBO COMBINADA COM GRELHA RETANGULAR, EM ALVENARIA COM BLOCOS DE CONCRETO, DIMENSÕES INTERNAS: 1,3X1X1,2 M. AF_12/2020</t>
  </si>
  <si>
    <t>ASSENTAMENTO DE GUIA (MEIO-FIO) EM TRECHO RETO, CONFECCIONADA EM CONCRETO PRÉ-FABRICADO, DIMENSÕES 100X15X13X30 CM (COMPRIMENTO X BASE INFERIOR X BASE SUPERIOR X ALTURA), PARA VIAS URBANAS (USO VIÁRIO). AF_06/2016</t>
  </si>
  <si>
    <t>REGULARIZAÇÃO E COMPACTAÇÃO DE SUBLEITO DE SOLO  PREDOMINANTEMENTE ARGILOSO. AF_11/2019</t>
  </si>
  <si>
    <t>EXECUÇÃO DE PAVIMENTO EM PISO INTERTRAVADO, COM BLOCO SEXTAVADO DE 25 X 25 CM, ESPESSURA 8 CM. AF_12/2015</t>
  </si>
  <si>
    <t>COMPOSIÇÃO</t>
  </si>
  <si>
    <t>EXECUÇÃO DE PASSEIO (CALÇADA) OU PISO DE CONCRETO COM CONCRETO MOLDADO IN LOCO, USINADO, ACABAMENTO CONVENCIONAL, NÃO ARMADO. AF_07/2016</t>
  </si>
  <si>
    <t>EXECUÇÃO DE PÁTIO/ESTACIONAMENTO EM PISO INTERTRAVADO, COM BLOCO RETANGULAR COR NATURAL DE 20 X 10 CM, ESPESSURA 6 CM. AF_12/2015</t>
  </si>
  <si>
    <t>EXECUÇÃO DE PÁTIO/ESTACIONAMENTO EM PISO INTERTRAVADO, COM BLOCO RETANGULAR COLORIDO DE 20 X 10 CM - PODO TÁTIL ALERTA E DIERECIONAL - ESPESSURA 6 CM. AF_12/2015</t>
  </si>
  <si>
    <t>97961</t>
  </si>
  <si>
    <t>94273</t>
  </si>
  <si>
    <t>CREA - SC - 036.624-3</t>
  </si>
  <si>
    <t>TUBO DE CONCRETO PARA REDES COLETORAS DE ÁGUAS PLUVIAIS, DIÂMETRO DE 400 MM, JUNTA RÍGIDA, INSTALADO EM LOCAL COM BAIXO NÍVEL DE INTERFERÊNCIAS - FORNECIMENTO E ASSENTAMENTO. AF_12/2015</t>
  </si>
  <si>
    <t>REATERRO MECANIZADO DE VALA COM ESCAVADEIRA HIDRÁULICA (CAPACIDADE DA CAÇAMBA: 0,26 M³ / POTÊNCIA: 0,88 HP), LARGURA ATÉ 0,80 M PROFUNDIDADE ATÉ 1,5 M, COM SOLO DE 1ª CATEGORIA EM LOCAIS COM BAIXO NÍVEL DE INTERFERÊNCIA. AF_04/2016</t>
  </si>
  <si>
    <t>EXECUÇÃO E COMAPCTAÇÃO DE ATERRO COM SOLO PREDOMINANTEMENTE ARGILOSO - EXCLUSIVE MATERIAL, ESCAVAÇÃO, CARGA E TRANSPORTE AF 11/2019</t>
  </si>
  <si>
    <t>3.5</t>
  </si>
  <si>
    <t>CREA/SC - 34.624-3</t>
  </si>
  <si>
    <t>GILSON LUIZ GUIMARÃES</t>
  </si>
  <si>
    <t>MAJESTADE GUIMARÃES LTDA</t>
  </si>
  <si>
    <t>CREA - SC 047.541-0</t>
  </si>
  <si>
    <t>CREA-SC ; 034.624-3</t>
  </si>
  <si>
    <t>SERVIÇOS TOPOGRAFICOS PARA PAVIMENTAÇÃO, ACOMPANHAMENTO DO GREIDE</t>
  </si>
  <si>
    <t>FORNECIMENTO E IMPLANTAÇÃO DE PLACA DE SINALIZAÇÃO COM SUPORTE METALICO</t>
  </si>
  <si>
    <t>Lastro de brita BC, esp.=5cm - DMT=21km - PCD</t>
  </si>
  <si>
    <t>Pavimentação em blocos de concreto, esp. 6,0 cm, Fck 35Mpa, assentamento sobre colchão de areia - passeios/calçadas</t>
  </si>
  <si>
    <t>CUSTO UNITÁRIO COM BDI</t>
  </si>
  <si>
    <t>CUSTO UNITÁRIO SEM BDI</t>
  </si>
  <si>
    <t>TUBO DE CONCRETO PARA REDES COLETORAS DE ÁGUAS PLUVIAIS, DIÂMETRO DE 600 MM, JUNTA RÍGIDA, INSTALADO EM LOCAL COM BAIXO NÍVEL DE INTERFERÊNCIAS - FORNECIMENTO E ASSENTAMENTO. AF_12/2015</t>
  </si>
  <si>
    <t>92212</t>
  </si>
  <si>
    <t>FORNECIMENTO, TRANSPORTE, EXECUÇÃO E COMPACTAÇÃO DE LASTREO COM MATERIAL GRANULAR (AREIA MÉDIA), APLICADOS EM PISO SOBRE SOLO - ESPESSURA 10 cm</t>
  </si>
  <si>
    <t xml:space="preserve">RUA ALAGOAS - BAIRRO: CENTRO - IRINEÓPOLIS - SC </t>
  </si>
  <si>
    <t>MEMÓRIA CÁLCULO SINALIZAÇÃO RUA ALAGOAS  - BAIRRO: CENTRO  - IRINEÓPOLIS - SC</t>
  </si>
  <si>
    <t>RUA ALAGOAS</t>
  </si>
  <si>
    <t xml:space="preserve">Entroncamentos </t>
  </si>
  <si>
    <t>IRINEÓPOLIS, ABRIL DE 2021</t>
  </si>
  <si>
    <t>3+17.565</t>
  </si>
  <si>
    <t>EXT: 67,565 m</t>
  </si>
  <si>
    <t>MEMÓRIA CÁLCULO DRENAGEM RUA ALAGOAS - BAIRRO CENTRO - IRINEÓPOLIS - SC</t>
  </si>
  <si>
    <t>TOTAL DE TUBOS  - 600 mm</t>
  </si>
  <si>
    <t>Fornec., transporte e assentamento de tubo de concreto simples classe PS2 DN 600mm para águas pluviais</t>
  </si>
  <si>
    <t>3+17,565</t>
  </si>
  <si>
    <t>Quant.</t>
  </si>
  <si>
    <t>Area (m²)</t>
  </si>
  <si>
    <t>Custo Total dos Serviços Iniciais</t>
  </si>
  <si>
    <t xml:space="preserve">Custo Total da Terraplenagem </t>
  </si>
  <si>
    <t xml:space="preserve">Custo Total da Drenagem Pluvial </t>
  </si>
  <si>
    <t xml:space="preserve">Custo Total da Sinalização Viária </t>
  </si>
  <si>
    <t xml:space="preserve">Custo Total da Pavimentação </t>
  </si>
  <si>
    <t xml:space="preserve">Custo Total das Obras Complementares </t>
  </si>
  <si>
    <t>Local: Rua Alagoas  -  Bairro:Centro -  Irineópoilis- SC - Extensão: Estaca 00 (PP) até a estaca 3 + 17.565 m (PF) = 77,565 m - Área: 1.351,30 m²</t>
  </si>
  <si>
    <t>RUA ALAGOAS - BAIRRO: CENTRO - IRINEOPOLIS - SC  EXTENSÃO: 77.565 m. - ÁREA : 1.351.30 m²</t>
  </si>
  <si>
    <t>Relocação de poste da rede de energia elétrica</t>
  </si>
  <si>
    <t>unid</t>
  </si>
  <si>
    <t>Quantidade total = 1.00</t>
  </si>
  <si>
    <t>Orçamento</t>
  </si>
  <si>
    <t>RELOCAÇÃO DE POSTE DE REDE DE ENERGIA ELETRICA</t>
  </si>
  <si>
    <t>unid.</t>
  </si>
  <si>
    <t>379,00 m( considerado meio fio nos dois lados das calçadas, travamento de calçadas e ruas -término)</t>
  </si>
  <si>
    <t>100323</t>
  </si>
  <si>
    <t>ÁREA: 1.351.30 m²</t>
  </si>
  <si>
    <t>Concreto usinado bombeado fck=15MPa (inclusive colocação, espalhamento e acabamento), esp.= 10 cm - acesso rampas acessibilidade - PCD</t>
  </si>
  <si>
    <t>Fornecimento, transporte, execução e compactação de colchão de areia - DMT=10km (e = 6 cm - passeios e  acessos veiculos)</t>
  </si>
  <si>
    <t>Pavimentação em blocos de concreto, esp. 6,0 cm, Fck 35Mpa, assentamento sobre colchão de brita  (Paver/Alerta) - acesso rampa PCD e entrada de veiculos</t>
  </si>
  <si>
    <t>Fornecimento e colocação de grama</t>
  </si>
  <si>
    <t>Área de serviço</t>
  </si>
  <si>
    <t>PLANTIO DE GRAMA EM PLACAS. AF_05/2018</t>
  </si>
  <si>
    <t>98504</t>
  </si>
  <si>
    <t>FORCIMENTO, TRANSPORTE, EXECUÇÃO E COMPACTAÇÃO DE CAMADA DE COLCHÃO DE AREIA - DMT 5 KM - (ESP  6 cm)</t>
  </si>
  <si>
    <t>90100</t>
  </si>
  <si>
    <t>93379</t>
  </si>
  <si>
    <t>95571</t>
  </si>
  <si>
    <t>PINTURA DE EIXO VIARIO SOBRE PAVIMENTO COM TINTA RETRORREFLETIVA A BASE DE RESINA ACRILICA COM MICROESFERAS DE VIDRO, APLICAÇÃO MECÂNICA COM DEMARCADORA AUTRPROPELIDA AF_05/2021</t>
  </si>
  <si>
    <t>100512</t>
  </si>
  <si>
    <t>PINTURA DE FAIXA DE PEDESTRES OU ZEBRADA TINTA RETRORREFLETIVA A BASE ACRILICA COM MICROESFERAS DE VIDRO , APLICAÇÃO MANUAL AF_05/2021</t>
  </si>
  <si>
    <t>102509</t>
  </si>
  <si>
    <t>5213570 (SICRO)</t>
  </si>
  <si>
    <t>5213855 (SICRO)</t>
  </si>
  <si>
    <t>5.4</t>
  </si>
  <si>
    <t>FORNECIMENTO E IMPLANTAÇÃO DE SUPORTE METALICO GALVANIZADO PARA PLACA DE SINALIZÇÃO</t>
  </si>
  <si>
    <t>1 - ORÇAMENTO REFERENCIADO NO SINAPI NÃO DESONERADA - NOVEMBRO/2021  E SICRO JULHO/21  - BDI UTILIZADO: 23,86 %</t>
  </si>
  <si>
    <t>NOVEMBRO/21</t>
  </si>
  <si>
    <t>DEZEMBRO/21 - ATUALIZAÇÃO</t>
  </si>
  <si>
    <t>DATA DO ORÇAMENTO: DEZEMBRO/21 - ATUALIZAÇÃO</t>
  </si>
  <si>
    <t>DATA BASE: NOVEMBRO/21</t>
  </si>
  <si>
    <t>9239600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</si>
</sst>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&quot;* #,##0.00_);_(&quot;R$&quot;* \(#,##0.00\);_(&quot;R$&quot;* &quot;-&quot;??_);_(@_)"/>
    <numFmt numFmtId="168" formatCode="_([$€-2]* #,##0.00_);_([$€-2]* \(#,##0.00\);_([$€-2]* &quot;-&quot;??_)"/>
    <numFmt numFmtId="169" formatCode="_-[$R$-416]\ * #,##0.00_-;\-[$R$-416]\ * #,##0.00_-;_-[$R$-416]\ * &quot;-&quot;??_-;_-@_-"/>
    <numFmt numFmtId="170" formatCode="0.0"/>
    <numFmt numFmtId="171" formatCode="0.000"/>
    <numFmt numFmtId="172" formatCode="0.0000"/>
    <numFmt numFmtId="173" formatCode="_-[$R$-416]\ * #,##0.00_-;\-[$R$-416]\ * #,##0.00_-;_-[$R$-416]\ * &quot;-&quot;????_-;_-@_-"/>
  </numFmts>
  <fonts count="4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Verdana"/>
      <family val="2"/>
    </font>
    <font>
      <sz val="8"/>
      <color indexed="9"/>
      <name val="Verdana"/>
      <family val="2"/>
    </font>
    <font>
      <sz val="8"/>
      <color indexed="17"/>
      <name val="Verdana"/>
      <family val="2"/>
    </font>
    <font>
      <b/>
      <sz val="8"/>
      <color indexed="52"/>
      <name val="Verdana"/>
      <family val="2"/>
    </font>
    <font>
      <b/>
      <sz val="8"/>
      <color indexed="9"/>
      <name val="Verdana"/>
      <family val="2"/>
    </font>
    <font>
      <sz val="8"/>
      <color indexed="52"/>
      <name val="Verdana"/>
      <family val="2"/>
    </font>
    <font>
      <sz val="8"/>
      <color indexed="62"/>
      <name val="Verdana"/>
      <family val="2"/>
    </font>
    <font>
      <sz val="8"/>
      <color indexed="20"/>
      <name val="Verdana"/>
      <family val="2"/>
    </font>
    <font>
      <sz val="10"/>
      <name val="Courier"/>
      <family val="3"/>
    </font>
    <font>
      <sz val="8"/>
      <color indexed="60"/>
      <name val="Verdana"/>
      <family val="2"/>
    </font>
    <font>
      <b/>
      <sz val="8"/>
      <color indexed="63"/>
      <name val="Verdana"/>
      <family val="2"/>
    </font>
    <font>
      <sz val="8"/>
      <color indexed="10"/>
      <name val="Verdana"/>
      <family val="2"/>
    </font>
    <font>
      <i/>
      <sz val="8"/>
      <color indexed="23"/>
      <name val="Verdana"/>
      <family val="2"/>
    </font>
    <font>
      <b/>
      <sz val="18"/>
      <color indexed="56"/>
      <name val="Cambria"/>
      <family val="2"/>
    </font>
    <font>
      <b/>
      <sz val="15"/>
      <color indexed="56"/>
      <name val="Verdana"/>
      <family val="2"/>
    </font>
    <font>
      <b/>
      <sz val="13"/>
      <color indexed="56"/>
      <name val="Verdana"/>
      <family val="2"/>
    </font>
    <font>
      <b/>
      <sz val="11"/>
      <color indexed="56"/>
      <name val="Verdana"/>
      <family val="2"/>
    </font>
    <font>
      <b/>
      <sz val="8"/>
      <color indexed="8"/>
      <name val="Verdana"/>
      <family val="2"/>
    </font>
    <font>
      <b/>
      <sz val="16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7"/>
      <name val="Arial"/>
      <family val="2"/>
    </font>
    <font>
      <sz val="10"/>
      <name val="Courier"/>
      <family val="3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11"/>
      <color theme="1"/>
      <name val="Arial"/>
      <family val="2"/>
    </font>
    <font>
      <sz val="10"/>
      <name val="Arial"/>
    </font>
    <font>
      <sz val="11"/>
      <color indexed="8"/>
      <name val="Arial"/>
      <family val="2"/>
    </font>
    <font>
      <i/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9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1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1" fillId="7" borderId="1" applyNumberFormat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7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4" fillId="22" borderId="0" applyNumberFormat="0" applyBorder="0" applyAlignment="0" applyProtection="0"/>
    <xf numFmtId="0" fontId="3" fillId="0" borderId="0"/>
    <xf numFmtId="0" fontId="3" fillId="0" borderId="0"/>
    <xf numFmtId="0" fontId="1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16" borderId="5" applyNumberFormat="0" applyAlignment="0" applyProtection="0"/>
    <xf numFmtId="166" fontId="3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166" fontId="1" fillId="0" borderId="0" applyFont="0" applyFill="0" applyBorder="0" applyAlignment="0" applyProtection="0"/>
    <xf numFmtId="9" fontId="44" fillId="0" borderId="0" applyFont="0" applyFill="0" applyBorder="0" applyAlignment="0" applyProtection="0"/>
  </cellStyleXfs>
  <cellXfs count="646">
    <xf numFmtId="0" fontId="0" fillId="0" borderId="0" xfId="0"/>
    <xf numFmtId="0" fontId="0" fillId="0" borderId="0" xfId="0" applyFill="1"/>
    <xf numFmtId="0" fontId="3" fillId="0" borderId="0" xfId="60"/>
    <xf numFmtId="0" fontId="3" fillId="0" borderId="0" xfId="60" applyAlignment="1">
      <alignment vertical="center"/>
    </xf>
    <xf numFmtId="0" fontId="2" fillId="0" borderId="0" xfId="60" applyFont="1" applyAlignment="1">
      <alignment vertical="center"/>
    </xf>
    <xf numFmtId="164" fontId="27" fillId="0" borderId="0" xfId="60" applyNumberFormat="1" applyFont="1" applyAlignment="1">
      <alignment vertical="center"/>
    </xf>
    <xf numFmtId="0" fontId="2" fillId="0" borderId="0" xfId="60" applyFont="1" applyFill="1" applyAlignment="1">
      <alignment vertical="center"/>
    </xf>
    <xf numFmtId="0" fontId="3" fillId="0" borderId="0" xfId="60" applyFill="1"/>
    <xf numFmtId="0" fontId="0" fillId="0" borderId="0" xfId="0" applyBorder="1"/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2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93"/>
    <xf numFmtId="2" fontId="1" fillId="0" borderId="0" xfId="93" applyNumberFormat="1"/>
    <xf numFmtId="0" fontId="1" fillId="0" borderId="0" xfId="93" applyFill="1"/>
    <xf numFmtId="0" fontId="0" fillId="0" borderId="0" xfId="0" applyFill="1" applyBorder="1"/>
    <xf numFmtId="164" fontId="0" fillId="0" borderId="0" xfId="0" applyNumberFormat="1" applyFill="1" applyBorder="1"/>
    <xf numFmtId="0" fontId="1" fillId="0" borderId="0" xfId="0" applyFont="1" applyBorder="1" applyAlignment="1">
      <alignment vertical="center"/>
    </xf>
    <xf numFmtId="2" fontId="0" fillId="0" borderId="0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/>
    </xf>
    <xf numFmtId="0" fontId="1" fillId="0" borderId="0" xfId="0" applyFont="1" applyBorder="1"/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4" fontId="0" fillId="0" borderId="0" xfId="0" applyNumberForma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93" applyBorder="1"/>
    <xf numFmtId="0" fontId="2" fillId="0" borderId="0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31" fillId="0" borderId="0" xfId="0" applyNumberFormat="1" applyFont="1" applyFill="1" applyBorder="1" applyAlignment="1">
      <alignment horizontal="center" vertical="center"/>
    </xf>
    <xf numFmtId="0" fontId="31" fillId="0" borderId="0" xfId="60" applyFont="1" applyFill="1" applyBorder="1" applyAlignment="1">
      <alignment horizontal="center" vertical="center" wrapText="1"/>
    </xf>
    <xf numFmtId="0" fontId="31" fillId="0" borderId="0" xfId="60" applyFont="1" applyFill="1" applyBorder="1" applyAlignment="1">
      <alignment horizontal="left" vertical="center" wrapText="1"/>
    </xf>
    <xf numFmtId="164" fontId="31" fillId="0" borderId="0" xfId="0" applyNumberFormat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 wrapText="1"/>
    </xf>
    <xf numFmtId="166" fontId="31" fillId="0" borderId="0" xfId="75" applyFont="1" applyFill="1" applyBorder="1" applyAlignment="1">
      <alignment horizontal="right" vertical="center" wrapText="1"/>
    </xf>
    <xf numFmtId="165" fontId="31" fillId="0" borderId="0" xfId="0" applyNumberFormat="1" applyFont="1" applyFill="1" applyBorder="1" applyAlignment="1">
      <alignment vertical="center"/>
    </xf>
    <xf numFmtId="0" fontId="31" fillId="0" borderId="0" xfId="60" applyFont="1" applyFill="1" applyBorder="1" applyAlignment="1">
      <alignment vertical="center" wrapText="1"/>
    </xf>
    <xf numFmtId="166" fontId="31" fillId="0" borderId="0" xfId="74" applyFont="1" applyFill="1" applyBorder="1" applyAlignment="1">
      <alignment horizontal="right" vertical="center" wrapText="1"/>
    </xf>
    <xf numFmtId="49" fontId="31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justify" vertical="center" wrapText="1"/>
    </xf>
    <xf numFmtId="0" fontId="31" fillId="0" borderId="0" xfId="0" applyNumberFormat="1" applyFont="1" applyFill="1" applyBorder="1" applyAlignment="1">
      <alignment horizontal="center" vertical="center" wrapText="1"/>
    </xf>
    <xf numFmtId="166" fontId="31" fillId="0" borderId="0" xfId="92" applyFont="1" applyFill="1" applyBorder="1" applyAlignment="1">
      <alignment horizontal="right" vertical="center" wrapText="1"/>
    </xf>
    <xf numFmtId="0" fontId="31" fillId="0" borderId="0" xfId="0" applyFont="1" applyFill="1" applyBorder="1" applyAlignment="1">
      <alignment vertical="center" wrapText="1"/>
    </xf>
    <xf numFmtId="166" fontId="31" fillId="0" borderId="0" xfId="73" applyFont="1" applyFill="1" applyBorder="1" applyAlignment="1">
      <alignment horizontal="right" vertical="center" wrapText="1"/>
    </xf>
    <xf numFmtId="169" fontId="31" fillId="0" borderId="0" xfId="0" applyNumberFormat="1" applyFont="1" applyFill="1" applyBorder="1" applyAlignment="1">
      <alignment horizontal="left" vertical="center"/>
    </xf>
    <xf numFmtId="166" fontId="31" fillId="0" borderId="0" xfId="92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wrapText="1"/>
    </xf>
    <xf numFmtId="166" fontId="31" fillId="0" borderId="0" xfId="92" applyFont="1" applyFill="1" applyBorder="1" applyAlignment="1">
      <alignment horizontal="center" vertical="center" wrapText="1"/>
    </xf>
    <xf numFmtId="167" fontId="31" fillId="0" borderId="0" xfId="48" applyFont="1" applyFill="1" applyBorder="1" applyAlignment="1">
      <alignment vertical="center"/>
    </xf>
    <xf numFmtId="1" fontId="31" fillId="0" borderId="0" xfId="92" applyNumberFormat="1" applyFont="1" applyFill="1" applyBorder="1" applyAlignment="1">
      <alignment horizontal="center" vertical="center"/>
    </xf>
    <xf numFmtId="169" fontId="31" fillId="0" borderId="0" xfId="0" applyNumberFormat="1" applyFont="1" applyFill="1" applyBorder="1" applyAlignment="1">
      <alignment vertical="center"/>
    </xf>
    <xf numFmtId="2" fontId="31" fillId="0" borderId="0" xfId="92" applyNumberFormat="1" applyFont="1" applyFill="1" applyBorder="1" applyAlignment="1">
      <alignment horizontal="right" vertical="center" wrapText="1"/>
    </xf>
    <xf numFmtId="0" fontId="29" fillId="0" borderId="0" xfId="0" applyFont="1" applyFill="1" applyBorder="1" applyAlignment="1">
      <alignment horizontal="justify" vertical="center" wrapText="1"/>
    </xf>
    <xf numFmtId="169" fontId="29" fillId="0" borderId="0" xfId="0" applyNumberFormat="1" applyFont="1" applyFill="1" applyBorder="1" applyAlignment="1">
      <alignment horizontal="center" vertical="center"/>
    </xf>
    <xf numFmtId="164" fontId="30" fillId="0" borderId="0" xfId="0" applyNumberFormat="1" applyFont="1" applyFill="1" applyBorder="1" applyAlignment="1">
      <alignment horizontal="center" vertical="center" wrapText="1"/>
    </xf>
    <xf numFmtId="2" fontId="32" fillId="0" borderId="15" xfId="0" applyNumberFormat="1" applyFont="1" applyFill="1" applyBorder="1" applyAlignment="1">
      <alignment horizontal="center" vertical="center"/>
    </xf>
    <xf numFmtId="0" fontId="32" fillId="0" borderId="17" xfId="60" applyFont="1" applyFill="1" applyBorder="1" applyAlignment="1">
      <alignment horizontal="center" vertical="center" wrapText="1"/>
    </xf>
    <xf numFmtId="0" fontId="32" fillId="0" borderId="17" xfId="60" applyFont="1" applyFill="1" applyBorder="1" applyAlignment="1">
      <alignment horizontal="left" vertical="center" wrapText="1"/>
    </xf>
    <xf numFmtId="2" fontId="32" fillId="0" borderId="18" xfId="60" applyNumberFormat="1" applyFont="1" applyFill="1" applyBorder="1" applyAlignment="1">
      <alignment horizontal="right" vertical="center" wrapText="1"/>
    </xf>
    <xf numFmtId="164" fontId="33" fillId="0" borderId="14" xfId="0" applyNumberFormat="1" applyFont="1" applyFill="1" applyBorder="1" applyAlignment="1">
      <alignment horizontal="center" vertical="center" wrapText="1"/>
    </xf>
    <xf numFmtId="49" fontId="32" fillId="0" borderId="12" xfId="0" applyNumberFormat="1" applyFont="1" applyFill="1" applyBorder="1" applyAlignment="1">
      <alignment horizontal="center" vertical="center"/>
    </xf>
    <xf numFmtId="166" fontId="32" fillId="0" borderId="12" xfId="73" applyFont="1" applyFill="1" applyBorder="1" applyAlignment="1">
      <alignment horizontal="right" vertical="center" wrapText="1"/>
    </xf>
    <xf numFmtId="169" fontId="32" fillId="0" borderId="12" xfId="0" applyNumberFormat="1" applyFont="1" applyFill="1" applyBorder="1" applyAlignment="1">
      <alignment vertical="center"/>
    </xf>
    <xf numFmtId="164" fontId="33" fillId="0" borderId="19" xfId="0" applyNumberFormat="1" applyFont="1" applyBorder="1" applyAlignment="1">
      <alignment horizontal="center" vertical="center" wrapText="1"/>
    </xf>
    <xf numFmtId="0" fontId="1" fillId="0" borderId="0" xfId="0" applyFont="1" applyFill="1"/>
    <xf numFmtId="2" fontId="0" fillId="0" borderId="0" xfId="0" applyNumberFormat="1" applyFill="1" applyBorder="1"/>
    <xf numFmtId="164" fontId="0" fillId="0" borderId="0" xfId="0" applyNumberFormat="1" applyBorder="1"/>
    <xf numFmtId="2" fontId="32" fillId="0" borderId="25" xfId="0" applyNumberFormat="1" applyFont="1" applyFill="1" applyBorder="1" applyAlignment="1">
      <alignment horizontal="center" vertical="center"/>
    </xf>
    <xf numFmtId="2" fontId="32" fillId="0" borderId="28" xfId="0" applyNumberFormat="1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left" vertical="center" wrapText="1"/>
    </xf>
    <xf numFmtId="0" fontId="29" fillId="0" borderId="0" xfId="0" applyFont="1" applyBorder="1" applyAlignment="1">
      <alignment horizontal="center" vertical="top" wrapText="1"/>
    </xf>
    <xf numFmtId="49" fontId="31" fillId="0" borderId="0" xfId="0" applyNumberFormat="1" applyFont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justify" vertical="top" wrapText="1"/>
    </xf>
    <xf numFmtId="0" fontId="32" fillId="0" borderId="0" xfId="0" applyFont="1" applyFill="1" applyBorder="1" applyAlignment="1">
      <alignment horizontal="justify" vertical="top" wrapText="1"/>
    </xf>
    <xf numFmtId="0" fontId="29" fillId="0" borderId="0" xfId="0" applyFont="1" applyBorder="1" applyAlignment="1">
      <alignment horizontal="justify" vertical="top" wrapText="1"/>
    </xf>
    <xf numFmtId="165" fontId="32" fillId="0" borderId="18" xfId="60" applyNumberFormat="1" applyFont="1" applyFill="1" applyBorder="1" applyAlignment="1">
      <alignment vertical="center"/>
    </xf>
    <xf numFmtId="0" fontId="1" fillId="0" borderId="24" xfId="0" applyFont="1" applyFill="1" applyBorder="1"/>
    <xf numFmtId="0" fontId="1" fillId="0" borderId="0" xfId="0" applyFont="1" applyFill="1" applyBorder="1"/>
    <xf numFmtId="0" fontId="1" fillId="0" borderId="34" xfId="0" applyFont="1" applyFill="1" applyBorder="1"/>
    <xf numFmtId="0" fontId="1" fillId="0" borderId="30" xfId="0" applyFont="1" applyFill="1" applyBorder="1"/>
    <xf numFmtId="0" fontId="1" fillId="0" borderId="35" xfId="0" applyFont="1" applyFill="1" applyBorder="1"/>
    <xf numFmtId="0" fontId="1" fillId="0" borderId="31" xfId="0" applyFont="1" applyFill="1" applyBorder="1" applyAlignment="1">
      <alignment horizontal="center"/>
    </xf>
    <xf numFmtId="0" fontId="1" fillId="0" borderId="36" xfId="0" applyFont="1" applyFill="1" applyBorder="1"/>
    <xf numFmtId="0" fontId="1" fillId="0" borderId="18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right"/>
    </xf>
    <xf numFmtId="2" fontId="1" fillId="0" borderId="18" xfId="0" applyNumberFormat="1" applyFont="1" applyFill="1" applyBorder="1"/>
    <xf numFmtId="2" fontId="1" fillId="0" borderId="19" xfId="0" applyNumberFormat="1" applyFont="1" applyFill="1" applyBorder="1"/>
    <xf numFmtId="0" fontId="32" fillId="0" borderId="26" xfId="0" applyFont="1" applyFill="1" applyBorder="1" applyAlignment="1">
      <alignment horizontal="justify" vertical="center" wrapText="1"/>
    </xf>
    <xf numFmtId="0" fontId="32" fillId="0" borderId="26" xfId="0" applyNumberFormat="1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/>
    </xf>
    <xf numFmtId="2" fontId="1" fillId="0" borderId="26" xfId="0" applyNumberFormat="1" applyFont="1" applyFill="1" applyBorder="1"/>
    <xf numFmtId="2" fontId="1" fillId="0" borderId="27" xfId="0" applyNumberFormat="1" applyFont="1" applyFill="1" applyBorder="1"/>
    <xf numFmtId="0" fontId="32" fillId="0" borderId="12" xfId="0" applyFont="1" applyFill="1" applyBorder="1" applyAlignment="1">
      <alignment horizontal="justify" vertical="center" wrapText="1"/>
    </xf>
    <xf numFmtId="2" fontId="1" fillId="0" borderId="12" xfId="0" applyNumberFormat="1" applyFont="1" applyFill="1" applyBorder="1"/>
    <xf numFmtId="2" fontId="1" fillId="0" borderId="14" xfId="0" applyNumberFormat="1" applyFont="1" applyFill="1" applyBorder="1"/>
    <xf numFmtId="0" fontId="1" fillId="0" borderId="37" xfId="0" applyFont="1" applyFill="1" applyBorder="1"/>
    <xf numFmtId="0" fontId="2" fillId="0" borderId="0" xfId="0" applyFont="1" applyFill="1"/>
    <xf numFmtId="0" fontId="32" fillId="0" borderId="12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2" fontId="32" fillId="0" borderId="12" xfId="0" applyNumberFormat="1" applyFont="1" applyFill="1" applyBorder="1" applyAlignment="1">
      <alignment horizontal="right" vertical="center"/>
    </xf>
    <xf numFmtId="169" fontId="32" fillId="0" borderId="12" xfId="0" applyNumberFormat="1" applyFont="1" applyFill="1" applyBorder="1" applyAlignment="1">
      <alignment horizontal="right" vertical="center"/>
    </xf>
    <xf numFmtId="0" fontId="2" fillId="0" borderId="12" xfId="60" applyFont="1" applyBorder="1" applyAlignment="1">
      <alignment horizontal="center" vertical="center"/>
    </xf>
    <xf numFmtId="39" fontId="34" fillId="0" borderId="11" xfId="75" applyNumberFormat="1" applyFont="1" applyFill="1" applyBorder="1" applyAlignment="1">
      <alignment horizontal="center" vertical="center" wrapText="1"/>
    </xf>
    <xf numFmtId="9" fontId="34" fillId="0" borderId="13" xfId="75" applyNumberFormat="1" applyFont="1" applyFill="1" applyBorder="1" applyAlignment="1">
      <alignment horizontal="center" vertical="center" wrapText="1"/>
    </xf>
    <xf numFmtId="39" fontId="34" fillId="0" borderId="12" xfId="75" applyNumberFormat="1" applyFont="1" applyFill="1" applyBorder="1" applyAlignment="1">
      <alignment horizontal="center" vertical="center" wrapText="1"/>
    </xf>
    <xf numFmtId="39" fontId="34" fillId="24" borderId="11" xfId="75" applyNumberFormat="1" applyFont="1" applyFill="1" applyBorder="1" applyAlignment="1">
      <alignment horizontal="center" vertical="center" wrapText="1"/>
    </xf>
    <xf numFmtId="10" fontId="34" fillId="24" borderId="12" xfId="75" applyNumberFormat="1" applyFont="1" applyFill="1" applyBorder="1" applyAlignment="1">
      <alignment horizontal="center" vertical="center" wrapText="1"/>
    </xf>
    <xf numFmtId="39" fontId="34" fillId="24" borderId="11" xfId="60" applyNumberFormat="1" applyFont="1" applyFill="1" applyBorder="1" applyAlignment="1">
      <alignment horizontal="center" vertical="center" wrapText="1"/>
    </xf>
    <xf numFmtId="39" fontId="34" fillId="24" borderId="12" xfId="60" applyNumberFormat="1" applyFont="1" applyFill="1" applyBorder="1" applyAlignment="1">
      <alignment horizontal="center" vertical="center" wrapText="1"/>
    </xf>
    <xf numFmtId="39" fontId="34" fillId="0" borderId="0" xfId="75" applyNumberFormat="1" applyFont="1" applyFill="1" applyBorder="1" applyAlignment="1">
      <alignment horizontal="right" vertical="center" wrapText="1"/>
    </xf>
    <xf numFmtId="39" fontId="34" fillId="24" borderId="52" xfId="60" applyNumberFormat="1" applyFont="1" applyFill="1" applyBorder="1" applyAlignment="1">
      <alignment horizontal="center" vertical="center" wrapText="1"/>
    </xf>
    <xf numFmtId="39" fontId="34" fillId="24" borderId="18" xfId="60" applyNumberFormat="1" applyFont="1" applyFill="1" applyBorder="1" applyAlignment="1">
      <alignment horizontal="center" vertical="center" wrapText="1"/>
    </xf>
    <xf numFmtId="39" fontId="34" fillId="0" borderId="24" xfId="60" applyNumberFormat="1" applyFont="1" applyFill="1" applyBorder="1" applyAlignment="1">
      <alignment horizontal="center" vertical="center" wrapText="1"/>
    </xf>
    <xf numFmtId="39" fontId="34" fillId="0" borderId="33" xfId="75" applyNumberFormat="1" applyFont="1" applyFill="1" applyBorder="1" applyAlignment="1">
      <alignment horizontal="right" vertical="center" wrapText="1"/>
    </xf>
    <xf numFmtId="166" fontId="32" fillId="0" borderId="12" xfId="92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left" vertical="center" wrapText="1"/>
    </xf>
    <xf numFmtId="1" fontId="40" fillId="0" borderId="12" xfId="95" applyNumberFormat="1" applyFont="1" applyFill="1" applyBorder="1" applyAlignment="1" applyProtection="1">
      <alignment horizontal="center" vertical="center"/>
    </xf>
    <xf numFmtId="2" fontId="40" fillId="0" borderId="12" xfId="96" applyNumberFormat="1" applyFont="1" applyFill="1" applyBorder="1" applyAlignment="1" applyProtection="1">
      <alignment horizontal="center" vertical="center"/>
    </xf>
    <xf numFmtId="2" fontId="40" fillId="0" borderId="12" xfId="93" applyNumberFormat="1" applyFont="1" applyFill="1" applyBorder="1" applyAlignment="1">
      <alignment horizontal="center" vertical="center"/>
    </xf>
    <xf numFmtId="0" fontId="32" fillId="0" borderId="52" xfId="0" applyFont="1" applyFill="1" applyBorder="1" applyAlignment="1">
      <alignment vertical="top" wrapText="1"/>
    </xf>
    <xf numFmtId="49" fontId="1" fillId="0" borderId="16" xfId="92" applyNumberFormat="1" applyFont="1" applyFill="1" applyBorder="1" applyAlignment="1">
      <alignment horizontal="center" vertical="center" wrapText="1"/>
    </xf>
    <xf numFmtId="0" fontId="32" fillId="0" borderId="37" xfId="0" applyFont="1" applyFill="1" applyBorder="1" applyAlignment="1">
      <alignment vertical="top" wrapText="1"/>
    </xf>
    <xf numFmtId="0" fontId="2" fillId="0" borderId="31" xfId="60" applyFont="1" applyBorder="1" applyAlignment="1">
      <alignment horizontal="center" vertical="center"/>
    </xf>
    <xf numFmtId="39" fontId="34" fillId="0" borderId="47" xfId="75" applyNumberFormat="1" applyFont="1" applyFill="1" applyBorder="1" applyAlignment="1">
      <alignment horizontal="center" vertical="center" wrapText="1"/>
    </xf>
    <xf numFmtId="9" fontId="34" fillId="0" borderId="63" xfId="75" applyNumberFormat="1" applyFont="1" applyFill="1" applyBorder="1" applyAlignment="1">
      <alignment horizontal="center" vertical="center" wrapText="1"/>
    </xf>
    <xf numFmtId="39" fontId="34" fillId="0" borderId="31" xfId="75" applyNumberFormat="1" applyFont="1" applyFill="1" applyBorder="1" applyAlignment="1">
      <alignment horizontal="center" vertical="center" wrapText="1"/>
    </xf>
    <xf numFmtId="39" fontId="34" fillId="24" borderId="47" xfId="75" applyNumberFormat="1" applyFont="1" applyFill="1" applyBorder="1" applyAlignment="1">
      <alignment horizontal="center" vertical="center" wrapText="1"/>
    </xf>
    <xf numFmtId="10" fontId="34" fillId="24" borderId="31" xfId="75" applyNumberFormat="1" applyFont="1" applyFill="1" applyBorder="1" applyAlignment="1">
      <alignment horizontal="center" vertical="center" wrapText="1"/>
    </xf>
    <xf numFmtId="0" fontId="24" fillId="25" borderId="73" xfId="60" applyFont="1" applyFill="1" applyBorder="1" applyAlignment="1">
      <alignment horizontal="center" vertical="center" wrapText="1"/>
    </xf>
    <xf numFmtId="0" fontId="24" fillId="25" borderId="85" xfId="60" applyFont="1" applyFill="1" applyBorder="1" applyAlignment="1">
      <alignment horizontal="center" vertical="center" wrapText="1"/>
    </xf>
    <xf numFmtId="0" fontId="24" fillId="25" borderId="22" xfId="60" applyFont="1" applyFill="1" applyBorder="1" applyAlignment="1">
      <alignment horizontal="center" vertical="center" wrapText="1"/>
    </xf>
    <xf numFmtId="0" fontId="24" fillId="24" borderId="73" xfId="60" applyFont="1" applyFill="1" applyBorder="1" applyAlignment="1">
      <alignment horizontal="center" vertical="center" wrapText="1"/>
    </xf>
    <xf numFmtId="0" fontId="24" fillId="24" borderId="29" xfId="6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/>
    </xf>
    <xf numFmtId="0" fontId="39" fillId="0" borderId="28" xfId="0" applyFont="1" applyBorder="1" applyAlignment="1">
      <alignment horizontal="center"/>
    </xf>
    <xf numFmtId="0" fontId="39" fillId="0" borderId="14" xfId="0" applyFont="1" applyBorder="1" applyAlignment="1">
      <alignment horizontal="center" vertical="center" wrapText="1"/>
    </xf>
    <xf numFmtId="2" fontId="43" fillId="0" borderId="12" xfId="60" applyNumberFormat="1" applyFont="1" applyFill="1" applyBorder="1" applyAlignment="1">
      <alignment horizontal="right" vertical="center" wrapText="1"/>
    </xf>
    <xf numFmtId="0" fontId="39" fillId="0" borderId="12" xfId="0" applyFont="1" applyBorder="1" applyAlignment="1">
      <alignment vertical="center" wrapText="1"/>
    </xf>
    <xf numFmtId="0" fontId="43" fillId="0" borderId="12" xfId="60" applyFont="1" applyFill="1" applyBorder="1" applyAlignment="1">
      <alignment horizontal="center" vertical="center" wrapText="1"/>
    </xf>
    <xf numFmtId="0" fontId="39" fillId="0" borderId="12" xfId="0" applyFont="1" applyBorder="1" applyAlignment="1">
      <alignment vertical="center"/>
    </xf>
    <xf numFmtId="166" fontId="43" fillId="0" borderId="12" xfId="75" applyFont="1" applyFill="1" applyBorder="1" applyAlignment="1">
      <alignment horizontal="right" vertical="center" wrapText="1"/>
    </xf>
    <xf numFmtId="0" fontId="39" fillId="26" borderId="12" xfId="0" applyFont="1" applyFill="1" applyBorder="1"/>
    <xf numFmtId="0" fontId="43" fillId="0" borderId="12" xfId="60" applyFont="1" applyFill="1" applyBorder="1" applyAlignment="1">
      <alignment horizontal="left" vertical="center"/>
    </xf>
    <xf numFmtId="2" fontId="39" fillId="0" borderId="12" xfId="0" applyNumberFormat="1" applyFont="1" applyBorder="1" applyAlignment="1">
      <alignment horizontal="right" vertical="center" wrapText="1"/>
    </xf>
    <xf numFmtId="10" fontId="39" fillId="0" borderId="12" xfId="0" applyNumberFormat="1" applyFont="1" applyBorder="1" applyAlignment="1">
      <alignment horizontal="right" vertical="center"/>
    </xf>
    <xf numFmtId="10" fontId="39" fillId="0" borderId="12" xfId="0" applyNumberFormat="1" applyFont="1" applyBorder="1" applyAlignment="1">
      <alignment horizontal="center" vertical="center"/>
    </xf>
    <xf numFmtId="2" fontId="39" fillId="0" borderId="12" xfId="0" applyNumberFormat="1" applyFont="1" applyBorder="1" applyAlignment="1">
      <alignment vertical="center"/>
    </xf>
    <xf numFmtId="0" fontId="36" fillId="0" borderId="25" xfId="0" applyFont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170" fontId="36" fillId="0" borderId="28" xfId="0" applyNumberFormat="1" applyFont="1" applyBorder="1" applyAlignment="1">
      <alignment horizontal="center" vertical="center" wrapText="1"/>
    </xf>
    <xf numFmtId="2" fontId="39" fillId="0" borderId="14" xfId="0" applyNumberFormat="1" applyFont="1" applyBorder="1" applyAlignment="1">
      <alignment horizontal="right" vertical="center" wrapText="1"/>
    </xf>
    <xf numFmtId="0" fontId="39" fillId="26" borderId="28" xfId="0" applyFont="1" applyFill="1" applyBorder="1"/>
    <xf numFmtId="0" fontId="39" fillId="26" borderId="14" xfId="0" applyFont="1" applyFill="1" applyBorder="1"/>
    <xf numFmtId="0" fontId="39" fillId="0" borderId="28" xfId="0" applyFont="1" applyBorder="1" applyAlignment="1">
      <alignment horizontal="center" vertical="center"/>
    </xf>
    <xf numFmtId="170" fontId="36" fillId="0" borderId="28" xfId="0" applyNumberFormat="1" applyFont="1" applyBorder="1" applyAlignment="1">
      <alignment horizontal="center" vertical="center"/>
    </xf>
    <xf numFmtId="0" fontId="1" fillId="0" borderId="49" xfId="0" applyFont="1" applyFill="1" applyBorder="1"/>
    <xf numFmtId="2" fontId="1" fillId="0" borderId="0" xfId="0" applyNumberFormat="1" applyFont="1" applyBorder="1" applyAlignment="1">
      <alignment vertical="center"/>
    </xf>
    <xf numFmtId="2" fontId="43" fillId="0" borderId="12" xfId="92" applyNumberFormat="1" applyFont="1" applyFill="1" applyBorder="1" applyAlignment="1">
      <alignment vertical="center"/>
    </xf>
    <xf numFmtId="166" fontId="43" fillId="0" borderId="12" xfId="92" applyFont="1" applyFill="1" applyBorder="1" applyAlignment="1">
      <alignment horizontal="center" vertical="center" wrapText="1"/>
    </xf>
    <xf numFmtId="170" fontId="36" fillId="0" borderId="28" xfId="0" applyNumberFormat="1" applyFont="1" applyFill="1" applyBorder="1" applyAlignment="1">
      <alignment horizontal="center" vertical="center"/>
    </xf>
    <xf numFmtId="2" fontId="39" fillId="0" borderId="14" xfId="0" applyNumberFormat="1" applyFont="1" applyBorder="1" applyAlignment="1">
      <alignment vertical="center"/>
    </xf>
    <xf numFmtId="2" fontId="43" fillId="0" borderId="12" xfId="92" applyNumberFormat="1" applyFont="1" applyFill="1" applyBorder="1" applyAlignment="1">
      <alignment horizontal="right" vertical="center" wrapText="1"/>
    </xf>
    <xf numFmtId="0" fontId="39" fillId="0" borderId="28" xfId="0" applyFont="1" applyFill="1" applyBorder="1" applyAlignment="1">
      <alignment horizontal="center" vertical="center"/>
    </xf>
    <xf numFmtId="0" fontId="1" fillId="0" borderId="50" xfId="0" applyFont="1" applyFill="1" applyBorder="1"/>
    <xf numFmtId="0" fontId="1" fillId="0" borderId="51" xfId="0" applyFont="1" applyFill="1" applyBorder="1"/>
    <xf numFmtId="0" fontId="39" fillId="0" borderId="1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2" fontId="39" fillId="0" borderId="12" xfId="0" applyNumberFormat="1" applyFont="1" applyFill="1" applyBorder="1" applyAlignment="1">
      <alignment horizontal="center" vertical="center" wrapText="1"/>
    </xf>
    <xf numFmtId="2" fontId="39" fillId="0" borderId="14" xfId="0" applyNumberFormat="1" applyFont="1" applyBorder="1" applyAlignment="1">
      <alignment vertical="center" wrapText="1"/>
    </xf>
    <xf numFmtId="2" fontId="39" fillId="0" borderId="14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171" fontId="0" fillId="0" borderId="12" xfId="0" applyNumberFormat="1" applyBorder="1" applyAlignment="1">
      <alignment horizontal="center"/>
    </xf>
    <xf numFmtId="2" fontId="1" fillId="0" borderId="12" xfId="0" applyNumberFormat="1" applyFont="1" applyBorder="1" applyAlignment="1">
      <alignment vertical="center"/>
    </xf>
    <xf numFmtId="165" fontId="32" fillId="0" borderId="12" xfId="0" applyNumberFormat="1" applyFont="1" applyFill="1" applyBorder="1" applyAlignment="1">
      <alignment vertical="center"/>
    </xf>
    <xf numFmtId="169" fontId="32" fillId="0" borderId="12" xfId="0" applyNumberFormat="1" applyFont="1" applyFill="1" applyBorder="1" applyAlignment="1">
      <alignment horizontal="left" vertical="center"/>
    </xf>
    <xf numFmtId="169" fontId="32" fillId="0" borderId="0" xfId="0" applyNumberFormat="1" applyFont="1" applyFill="1" applyBorder="1" applyAlignment="1">
      <alignment vertical="center"/>
    </xf>
    <xf numFmtId="2" fontId="1" fillId="0" borderId="12" xfId="0" applyNumberFormat="1" applyFont="1" applyFill="1" applyBorder="1" applyAlignment="1">
      <alignment horizontal="right" vertical="center"/>
    </xf>
    <xf numFmtId="2" fontId="1" fillId="0" borderId="12" xfId="0" applyNumberFormat="1" applyFont="1" applyFill="1" applyBorder="1" applyAlignment="1">
      <alignment vertical="center"/>
    </xf>
    <xf numFmtId="43" fontId="0" fillId="0" borderId="0" xfId="0" applyNumberFormat="1" applyFill="1" applyBorder="1"/>
    <xf numFmtId="39" fontId="34" fillId="0" borderId="0" xfId="60" applyNumberFormat="1" applyFont="1" applyFill="1" applyBorder="1" applyAlignment="1">
      <alignment horizontal="center" vertical="center" wrapText="1"/>
    </xf>
    <xf numFmtId="0" fontId="24" fillId="25" borderId="87" xfId="60" applyFont="1" applyFill="1" applyBorder="1" applyAlignment="1">
      <alignment horizontal="center" vertical="center" wrapText="1"/>
    </xf>
    <xf numFmtId="9" fontId="34" fillId="0" borderId="61" xfId="75" applyNumberFormat="1" applyFont="1" applyFill="1" applyBorder="1" applyAlignment="1">
      <alignment horizontal="center" vertical="center" wrapText="1"/>
    </xf>
    <xf numFmtId="9" fontId="34" fillId="0" borderId="39" xfId="75" applyNumberFormat="1" applyFont="1" applyFill="1" applyBorder="1" applyAlignment="1">
      <alignment horizontal="center" vertical="center" wrapText="1"/>
    </xf>
    <xf numFmtId="10" fontId="34" fillId="24" borderId="39" xfId="60" applyNumberFormat="1" applyFont="1" applyFill="1" applyBorder="1" applyAlignment="1">
      <alignment horizontal="center" vertical="center" wrapText="1"/>
    </xf>
    <xf numFmtId="10" fontId="34" fillId="24" borderId="53" xfId="60" applyNumberFormat="1" applyFont="1" applyFill="1" applyBorder="1" applyAlignment="1">
      <alignment horizontal="center" vertical="center" wrapText="1"/>
    </xf>
    <xf numFmtId="0" fontId="24" fillId="25" borderId="12" xfId="60" applyFont="1" applyFill="1" applyBorder="1" applyAlignment="1">
      <alignment horizontal="center" vertical="center" wrapText="1"/>
    </xf>
    <xf numFmtId="9" fontId="34" fillId="0" borderId="12" xfId="75" applyNumberFormat="1" applyFont="1" applyFill="1" applyBorder="1" applyAlignment="1">
      <alignment horizontal="center" vertical="center" wrapText="1"/>
    </xf>
    <xf numFmtId="10" fontId="34" fillId="24" borderId="12" xfId="60" applyNumberFormat="1" applyFont="1" applyFill="1" applyBorder="1" applyAlignment="1">
      <alignment horizontal="center" vertical="center" wrapText="1"/>
    </xf>
    <xf numFmtId="4" fontId="34" fillId="0" borderId="12" xfId="75" applyNumberFormat="1" applyFont="1" applyFill="1" applyBorder="1" applyAlignment="1">
      <alignment horizontal="center" vertical="center" wrapText="1"/>
    </xf>
    <xf numFmtId="4" fontId="34" fillId="24" borderId="12" xfId="60" applyNumberFormat="1" applyFont="1" applyFill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right" vertical="center"/>
    </xf>
    <xf numFmtId="39" fontId="3" fillId="0" borderId="0" xfId="60" applyNumberFormat="1" applyAlignment="1">
      <alignment vertical="center"/>
    </xf>
    <xf numFmtId="2" fontId="3" fillId="0" borderId="0" xfId="60" applyNumberFormat="1" applyAlignment="1">
      <alignment vertical="center"/>
    </xf>
    <xf numFmtId="10" fontId="34" fillId="24" borderId="13" xfId="116" applyNumberFormat="1" applyFont="1" applyFill="1" applyBorder="1" applyAlignment="1">
      <alignment horizontal="center" vertical="center" wrapText="1"/>
    </xf>
    <xf numFmtId="10" fontId="34" fillId="24" borderId="71" xfId="116" applyNumberFormat="1" applyFont="1" applyFill="1" applyBorder="1" applyAlignment="1">
      <alignment horizontal="center" vertical="center" wrapText="1"/>
    </xf>
    <xf numFmtId="171" fontId="39" fillId="0" borderId="31" xfId="0" applyNumberFormat="1" applyFont="1" applyBorder="1" applyAlignment="1">
      <alignment horizontal="center" vertical="center"/>
    </xf>
    <xf numFmtId="0" fontId="39" fillId="0" borderId="31" xfId="0" applyFont="1" applyBorder="1" applyAlignment="1">
      <alignment horizontal="center" vertical="center"/>
    </xf>
    <xf numFmtId="0" fontId="39" fillId="0" borderId="36" xfId="0" applyFont="1" applyBorder="1" applyAlignment="1">
      <alignment horizontal="center" vertical="center"/>
    </xf>
    <xf numFmtId="171" fontId="39" fillId="0" borderId="22" xfId="0" applyNumberFormat="1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9" fillId="0" borderId="22" xfId="0" applyFont="1" applyBorder="1" applyAlignment="1">
      <alignment vertical="center"/>
    </xf>
    <xf numFmtId="0" fontId="39" fillId="0" borderId="29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172" fontId="0" fillId="0" borderId="12" xfId="0" applyNumberFormat="1" applyBorder="1" applyAlignment="1">
      <alignment horizontal="center"/>
    </xf>
    <xf numFmtId="171" fontId="0" fillId="0" borderId="61" xfId="0" applyNumberFormat="1" applyBorder="1" applyAlignment="1">
      <alignment horizontal="center"/>
    </xf>
    <xf numFmtId="172" fontId="0" fillId="0" borderId="31" xfId="0" applyNumberFormat="1" applyBorder="1" applyAlignment="1">
      <alignment horizontal="center"/>
    </xf>
    <xf numFmtId="171" fontId="0" fillId="0" borderId="47" xfId="0" applyNumberFormat="1" applyBorder="1" applyAlignment="1">
      <alignment horizontal="center"/>
    </xf>
    <xf numFmtId="171" fontId="0" fillId="0" borderId="31" xfId="0" applyNumberFormat="1" applyBorder="1" applyAlignment="1">
      <alignment horizontal="center"/>
    </xf>
    <xf numFmtId="0" fontId="0" fillId="0" borderId="0" xfId="0" applyAlignment="1">
      <alignment horizontal="center"/>
    </xf>
    <xf numFmtId="171" fontId="0" fillId="0" borderId="0" xfId="0" applyNumberFormat="1" applyAlignment="1">
      <alignment horizontal="center"/>
    </xf>
    <xf numFmtId="0" fontId="40" fillId="0" borderId="40" xfId="93" applyFont="1" applyFill="1" applyBorder="1" applyAlignment="1">
      <alignment horizontal="left" vertical="center"/>
    </xf>
    <xf numFmtId="0" fontId="1" fillId="0" borderId="43" xfId="93" applyFill="1" applyBorder="1"/>
    <xf numFmtId="0" fontId="1" fillId="0" borderId="43" xfId="93" applyBorder="1"/>
    <xf numFmtId="2" fontId="40" fillId="0" borderId="0" xfId="93" applyNumberFormat="1" applyFont="1" applyBorder="1" applyAlignment="1"/>
    <xf numFmtId="2" fontId="39" fillId="0" borderId="14" xfId="0" applyNumberFormat="1" applyFont="1" applyFill="1" applyBorder="1" applyAlignment="1">
      <alignment horizontal="right" vertical="center"/>
    </xf>
    <xf numFmtId="0" fontId="40" fillId="0" borderId="0" xfId="94" applyFont="1" applyFill="1" applyBorder="1" applyAlignment="1" applyProtection="1">
      <alignment horizontal="center" vertical="center"/>
    </xf>
    <xf numFmtId="1" fontId="40" fillId="0" borderId="0" xfId="95" applyNumberFormat="1" applyFont="1" applyFill="1" applyBorder="1" applyAlignment="1" applyProtection="1">
      <alignment horizontal="center" vertical="center"/>
    </xf>
    <xf numFmtId="2" fontId="40" fillId="0" borderId="0" xfId="96" applyNumberFormat="1" applyFont="1" applyFill="1" applyBorder="1" applyAlignment="1" applyProtection="1">
      <alignment horizontal="center" vertical="center"/>
    </xf>
    <xf numFmtId="2" fontId="40" fillId="0" borderId="0" xfId="93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172" fontId="39" fillId="0" borderId="31" xfId="0" applyNumberFormat="1" applyFont="1" applyBorder="1" applyAlignment="1">
      <alignment horizontal="center" vertical="center"/>
    </xf>
    <xf numFmtId="172" fontId="39" fillId="0" borderId="22" xfId="0" applyNumberFormat="1" applyFont="1" applyBorder="1" applyAlignment="1">
      <alignment horizontal="center" vertical="center"/>
    </xf>
    <xf numFmtId="0" fontId="40" fillId="0" borderId="28" xfId="94" applyFont="1" applyFill="1" applyBorder="1" applyAlignment="1" applyProtection="1">
      <alignment horizontal="center" vertical="center"/>
    </xf>
    <xf numFmtId="2" fontId="40" fillId="0" borderId="14" xfId="93" applyNumberFormat="1" applyFont="1" applyFill="1" applyBorder="1" applyAlignment="1">
      <alignment horizontal="center" vertical="center"/>
    </xf>
    <xf numFmtId="0" fontId="38" fillId="0" borderId="21" xfId="94" applyFont="1" applyFill="1" applyBorder="1" applyAlignment="1" applyProtection="1">
      <alignment horizontal="center" vertical="center"/>
    </xf>
    <xf numFmtId="1" fontId="38" fillId="0" borderId="22" xfId="95" applyNumberFormat="1" applyFont="1" applyFill="1" applyBorder="1" applyAlignment="1" applyProtection="1">
      <alignment horizontal="center" vertical="center"/>
    </xf>
    <xf numFmtId="2" fontId="38" fillId="0" borderId="22" xfId="96" applyNumberFormat="1" applyFont="1" applyFill="1" applyBorder="1" applyAlignment="1" applyProtection="1">
      <alignment horizontal="center" vertical="center"/>
    </xf>
    <xf numFmtId="2" fontId="38" fillId="0" borderId="22" xfId="93" applyNumberFormat="1" applyFont="1" applyFill="1" applyBorder="1" applyAlignment="1">
      <alignment horizontal="center" vertical="center"/>
    </xf>
    <xf numFmtId="2" fontId="38" fillId="0" borderId="29" xfId="93" applyNumberFormat="1" applyFont="1" applyFill="1" applyBorder="1" applyAlignment="1">
      <alignment horizontal="center" vertical="center"/>
    </xf>
    <xf numFmtId="2" fontId="40" fillId="0" borderId="14" xfId="93" applyNumberFormat="1" applyFont="1" applyBorder="1" applyAlignment="1"/>
    <xf numFmtId="2" fontId="40" fillId="0" borderId="29" xfId="93" applyNumberFormat="1" applyFont="1" applyBorder="1" applyAlignment="1"/>
    <xf numFmtId="2" fontId="0" fillId="0" borderId="0" xfId="0" applyNumberFormat="1"/>
    <xf numFmtId="173" fontId="0" fillId="0" borderId="0" xfId="0" applyNumberFormat="1" applyFill="1"/>
    <xf numFmtId="2" fontId="0" fillId="0" borderId="0" xfId="0" applyNumberFormat="1" applyFill="1"/>
    <xf numFmtId="0" fontId="1" fillId="0" borderId="12" xfId="0" applyFont="1" applyBorder="1" applyAlignment="1">
      <alignment horizontal="left" wrapText="1"/>
    </xf>
    <xf numFmtId="49" fontId="32" fillId="0" borderId="12" xfId="0" applyNumberFormat="1" applyFont="1" applyFill="1" applyBorder="1" applyAlignment="1">
      <alignment horizontal="center" vertical="center" wrapText="1"/>
    </xf>
    <xf numFmtId="0" fontId="32" fillId="0" borderId="66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vertical="center" wrapText="1"/>
    </xf>
    <xf numFmtId="2" fontId="39" fillId="0" borderId="14" xfId="0" applyNumberFormat="1" applyFont="1" applyFill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0" xfId="0" applyFont="1"/>
    <xf numFmtId="0" fontId="38" fillId="0" borderId="0" xfId="0" applyFont="1" applyAlignment="1">
      <alignment vertical="center"/>
    </xf>
    <xf numFmtId="0" fontId="38" fillId="0" borderId="0" xfId="0" applyFont="1"/>
    <xf numFmtId="0" fontId="40" fillId="0" borderId="0" xfId="0" applyFont="1" applyAlignment="1">
      <alignment vertical="center"/>
    </xf>
    <xf numFmtId="0" fontId="38" fillId="0" borderId="28" xfId="0" applyFont="1" applyFill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2" fontId="38" fillId="0" borderId="12" xfId="0" applyNumberFormat="1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4" fontId="40" fillId="0" borderId="14" xfId="0" applyNumberFormat="1" applyFont="1" applyBorder="1" applyAlignment="1">
      <alignment horizontal="center" vertical="center"/>
    </xf>
    <xf numFmtId="2" fontId="40" fillId="0" borderId="12" xfId="0" applyNumberFormat="1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 wrapText="1"/>
    </xf>
    <xf numFmtId="2" fontId="40" fillId="0" borderId="12" xfId="0" applyNumberFormat="1" applyFont="1" applyBorder="1" applyAlignment="1">
      <alignment vertical="center"/>
    </xf>
    <xf numFmtId="2" fontId="40" fillId="0" borderId="12" xfId="0" applyNumberFormat="1" applyFont="1" applyBorder="1" applyAlignment="1">
      <alignment horizontal="right" vertical="center"/>
    </xf>
    <xf numFmtId="2" fontId="40" fillId="0" borderId="0" xfId="0" applyNumberFormat="1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2" fontId="40" fillId="0" borderId="0" xfId="0" applyNumberFormat="1" applyFont="1" applyBorder="1" applyAlignment="1">
      <alignment vertical="center"/>
    </xf>
    <xf numFmtId="0" fontId="38" fillId="0" borderId="12" xfId="0" applyFont="1" applyBorder="1" applyAlignment="1">
      <alignment horizontal="center" vertical="center"/>
    </xf>
    <xf numFmtId="2" fontId="38" fillId="0" borderId="12" xfId="0" applyNumberFormat="1" applyFont="1" applyBorder="1" applyAlignment="1">
      <alignment horizontal="right" vertical="center"/>
    </xf>
    <xf numFmtId="0" fontId="40" fillId="0" borderId="12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38" fillId="0" borderId="12" xfId="0" applyFont="1" applyBorder="1" applyAlignment="1">
      <alignment horizontal="right" vertical="center"/>
    </xf>
    <xf numFmtId="4" fontId="38" fillId="0" borderId="0" xfId="0" applyNumberFormat="1" applyFont="1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40" fillId="0" borderId="0" xfId="0" applyFont="1" applyBorder="1"/>
    <xf numFmtId="4" fontId="40" fillId="0" borderId="12" xfId="0" applyNumberFormat="1" applyFont="1" applyBorder="1" applyAlignment="1">
      <alignment horizontal="right" vertical="center"/>
    </xf>
    <xf numFmtId="0" fontId="38" fillId="0" borderId="0" xfId="0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2" fontId="38" fillId="0" borderId="12" xfId="0" applyNumberFormat="1" applyFont="1" applyBorder="1" applyAlignment="1">
      <alignment vertical="center"/>
    </xf>
    <xf numFmtId="0" fontId="40" fillId="0" borderId="50" xfId="0" applyFont="1" applyBorder="1"/>
    <xf numFmtId="0" fontId="40" fillId="0" borderId="50" xfId="0" applyFont="1" applyBorder="1" applyAlignment="1">
      <alignment horizontal="center" vertical="center"/>
    </xf>
    <xf numFmtId="170" fontId="43" fillId="0" borderId="0" xfId="0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left" vertical="center" wrapText="1"/>
    </xf>
    <xf numFmtId="0" fontId="43" fillId="0" borderId="0" xfId="0" applyNumberFormat="1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2" fontId="39" fillId="0" borderId="0" xfId="0" applyNumberFormat="1" applyFont="1" applyFill="1" applyBorder="1" applyAlignment="1">
      <alignment horizontal="center" vertical="center"/>
    </xf>
    <xf numFmtId="2" fontId="39" fillId="0" borderId="0" xfId="0" applyNumberFormat="1" applyFont="1" applyFill="1" applyBorder="1" applyAlignment="1">
      <alignment vertical="center"/>
    </xf>
    <xf numFmtId="2" fontId="39" fillId="0" borderId="0" xfId="0" applyNumberFormat="1" applyFont="1" applyBorder="1" applyAlignment="1">
      <alignment horizontal="right" vertical="center"/>
    </xf>
    <xf numFmtId="0" fontId="40" fillId="0" borderId="0" xfId="0" applyFont="1" applyBorder="1" applyAlignment="1">
      <alignment horizontal="left" vertical="center"/>
    </xf>
    <xf numFmtId="2" fontId="29" fillId="0" borderId="0" xfId="0" applyNumberFormat="1" applyFont="1" applyFill="1" applyBorder="1" applyAlignment="1">
      <alignment horizontal="right" vertical="center"/>
    </xf>
    <xf numFmtId="0" fontId="29" fillId="0" borderId="0" xfId="0" applyFont="1" applyBorder="1" applyAlignment="1">
      <alignment horizontal="justify" vertical="top" wrapText="1"/>
    </xf>
    <xf numFmtId="2" fontId="31" fillId="0" borderId="0" xfId="0" applyNumberFormat="1" applyFont="1" applyFill="1" applyBorder="1" applyAlignment="1">
      <alignment horizontal="center" vertical="center"/>
    </xf>
    <xf numFmtId="2" fontId="33" fillId="0" borderId="0" xfId="0" applyNumberFormat="1" applyFont="1" applyFill="1" applyBorder="1" applyAlignment="1">
      <alignment horizontal="right" vertical="center"/>
    </xf>
    <xf numFmtId="2" fontId="30" fillId="0" borderId="0" xfId="0" applyNumberFormat="1" applyFont="1" applyFill="1" applyBorder="1" applyAlignment="1">
      <alignment horizontal="right" vertical="center"/>
    </xf>
    <xf numFmtId="169" fontId="0" fillId="0" borderId="0" xfId="0" applyNumberFormat="1" applyFill="1" applyBorder="1"/>
    <xf numFmtId="0" fontId="40" fillId="0" borderId="90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4" fontId="40" fillId="0" borderId="19" xfId="0" applyNumberFormat="1" applyFont="1" applyBorder="1" applyAlignment="1">
      <alignment horizontal="center" vertical="center"/>
    </xf>
    <xf numFmtId="4" fontId="40" fillId="0" borderId="95" xfId="0" quotePrefix="1" applyNumberFormat="1" applyFont="1" applyBorder="1" applyAlignment="1">
      <alignment horizontal="center" vertical="center"/>
    </xf>
    <xf numFmtId="0" fontId="40" fillId="0" borderId="27" xfId="93" applyFont="1" applyBorder="1" applyAlignment="1">
      <alignment horizontal="center" vertical="center"/>
    </xf>
    <xf numFmtId="43" fontId="46" fillId="0" borderId="0" xfId="0" applyNumberFormat="1" applyFont="1" applyFill="1" applyBorder="1"/>
    <xf numFmtId="0" fontId="2" fillId="0" borderId="50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49" fontId="32" fillId="0" borderId="18" xfId="0" applyNumberFormat="1" applyFont="1" applyFill="1" applyBorder="1" applyAlignment="1">
      <alignment horizontal="center" vertical="center"/>
    </xf>
    <xf numFmtId="0" fontId="32" fillId="0" borderId="18" xfId="0" applyNumberFormat="1" applyFont="1" applyFill="1" applyBorder="1" applyAlignment="1">
      <alignment horizontal="center" vertical="center" wrapText="1"/>
    </xf>
    <xf numFmtId="166" fontId="32" fillId="0" borderId="18" xfId="73" applyFont="1" applyFill="1" applyBorder="1" applyAlignment="1">
      <alignment horizontal="right" vertical="center" wrapText="1"/>
    </xf>
    <xf numFmtId="169" fontId="32" fillId="0" borderId="18" xfId="0" applyNumberFormat="1" applyFont="1" applyFill="1" applyBorder="1" applyAlignment="1">
      <alignment vertical="center"/>
    </xf>
    <xf numFmtId="0" fontId="32" fillId="0" borderId="12" xfId="6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wrapText="1"/>
    </xf>
    <xf numFmtId="166" fontId="32" fillId="0" borderId="12" xfId="75" applyFont="1" applyFill="1" applyBorder="1" applyAlignment="1">
      <alignment horizontal="right" vertical="center" wrapText="1"/>
    </xf>
    <xf numFmtId="166" fontId="32" fillId="0" borderId="12" xfId="92" applyFont="1" applyFill="1" applyBorder="1" applyAlignment="1">
      <alignment horizontal="center" vertical="center" wrapText="1"/>
    </xf>
    <xf numFmtId="167" fontId="32" fillId="0" borderId="12" xfId="48" applyFont="1" applyFill="1" applyBorder="1" applyAlignment="1">
      <alignment vertical="center"/>
    </xf>
    <xf numFmtId="1" fontId="32" fillId="0" borderId="12" xfId="92" applyNumberFormat="1" applyFont="1" applyFill="1" applyBorder="1" applyAlignment="1">
      <alignment horizontal="center" vertical="center"/>
    </xf>
    <xf numFmtId="0" fontId="32" fillId="0" borderId="12" xfId="0" applyNumberFormat="1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left" vertical="center" wrapText="1"/>
    </xf>
    <xf numFmtId="49" fontId="1" fillId="0" borderId="12" xfId="92" applyNumberFormat="1" applyFont="1" applyFill="1" applyBorder="1" applyAlignment="1">
      <alignment horizontal="center" vertical="center" wrapText="1"/>
    </xf>
    <xf numFmtId="0" fontId="2" fillId="0" borderId="40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0" fillId="0" borderId="28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8" xfId="0" applyBorder="1"/>
    <xf numFmtId="171" fontId="0" fillId="0" borderId="14" xfId="0" applyNumberFormat="1" applyBorder="1" applyAlignment="1">
      <alignment horizontal="center"/>
    </xf>
    <xf numFmtId="0" fontId="24" fillId="0" borderId="49" xfId="0" applyFont="1" applyBorder="1" applyAlignment="1">
      <alignment vertical="center" wrapText="1"/>
    </xf>
    <xf numFmtId="0" fontId="24" fillId="0" borderId="37" xfId="0" applyFont="1" applyBorder="1" applyAlignment="1">
      <alignment vertical="center" wrapText="1"/>
    </xf>
    <xf numFmtId="0" fontId="24" fillId="0" borderId="91" xfId="0" applyFont="1" applyBorder="1" applyAlignment="1">
      <alignment vertical="center" wrapText="1"/>
    </xf>
    <xf numFmtId="0" fontId="32" fillId="0" borderId="28" xfId="0" applyFont="1" applyFill="1" applyBorder="1" applyAlignment="1">
      <alignment horizontal="center" vertical="center"/>
    </xf>
    <xf numFmtId="169" fontId="32" fillId="0" borderId="14" xfId="0" applyNumberFormat="1" applyFont="1" applyFill="1" applyBorder="1" applyAlignment="1">
      <alignment horizontal="right" vertical="center"/>
    </xf>
    <xf numFmtId="164" fontId="32" fillId="0" borderId="14" xfId="0" applyNumberFormat="1" applyFont="1" applyFill="1" applyBorder="1" applyAlignment="1">
      <alignment horizontal="center" vertical="center" wrapText="1"/>
    </xf>
    <xf numFmtId="170" fontId="32" fillId="0" borderId="28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166" fontId="32" fillId="0" borderId="28" xfId="92" applyFont="1" applyFill="1" applyBorder="1" applyAlignment="1">
      <alignment horizontal="center" vertical="center"/>
    </xf>
    <xf numFmtId="167" fontId="32" fillId="0" borderId="14" xfId="48" applyFont="1" applyFill="1" applyBorder="1" applyAlignment="1">
      <alignment horizontal="center" vertical="center" wrapText="1"/>
    </xf>
    <xf numFmtId="0" fontId="32" fillId="0" borderId="44" xfId="0" applyFont="1" applyFill="1" applyBorder="1" applyAlignment="1">
      <alignment vertical="top" wrapText="1"/>
    </xf>
    <xf numFmtId="0" fontId="32" fillId="0" borderId="88" xfId="0" applyFont="1" applyFill="1" applyBorder="1" applyAlignment="1">
      <alignment vertical="top" wrapText="1"/>
    </xf>
    <xf numFmtId="167" fontId="0" fillId="0" borderId="0" xfId="48" applyFont="1" applyFill="1" applyBorder="1"/>
    <xf numFmtId="2" fontId="32" fillId="0" borderId="12" xfId="0" applyNumberFormat="1" applyFont="1" applyFill="1" applyBorder="1" applyAlignment="1">
      <alignment horizontal="center" vertical="center"/>
    </xf>
    <xf numFmtId="164" fontId="32" fillId="0" borderId="12" xfId="0" applyNumberFormat="1" applyFont="1" applyFill="1" applyBorder="1" applyAlignment="1">
      <alignment horizontal="center" vertical="center" wrapText="1"/>
    </xf>
    <xf numFmtId="170" fontId="32" fillId="0" borderId="12" xfId="0" applyNumberFormat="1" applyFont="1" applyFill="1" applyBorder="1" applyAlignment="1">
      <alignment horizontal="center" vertical="center"/>
    </xf>
    <xf numFmtId="0" fontId="39" fillId="0" borderId="28" xfId="0" applyFont="1" applyBorder="1" applyAlignment="1">
      <alignment horizontal="center" vertical="center" wrapText="1"/>
    </xf>
    <xf numFmtId="0" fontId="43" fillId="0" borderId="12" xfId="60" applyFont="1" applyFill="1" applyBorder="1" applyAlignment="1">
      <alignment horizontal="left" vertical="center" wrapText="1"/>
    </xf>
    <xf numFmtId="0" fontId="39" fillId="0" borderId="12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2" fontId="39" fillId="0" borderId="12" xfId="0" applyNumberFormat="1" applyFont="1" applyBorder="1" applyAlignment="1">
      <alignment horizontal="right" vertical="center"/>
    </xf>
    <xf numFmtId="0" fontId="39" fillId="0" borderId="12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43" fillId="0" borderId="12" xfId="0" applyFont="1" applyFill="1" applyBorder="1" applyAlignment="1">
      <alignment horizontal="left" vertical="center" wrapText="1"/>
    </xf>
    <xf numFmtId="170" fontId="43" fillId="0" borderId="28" xfId="0" applyNumberFormat="1" applyFont="1" applyFill="1" applyBorder="1" applyAlignment="1">
      <alignment horizontal="center" vertical="center"/>
    </xf>
    <xf numFmtId="0" fontId="43" fillId="0" borderId="12" xfId="0" applyNumberFormat="1" applyFont="1" applyFill="1" applyBorder="1" applyAlignment="1">
      <alignment horizontal="center" vertical="center" wrapText="1"/>
    </xf>
    <xf numFmtId="2" fontId="39" fillId="0" borderId="12" xfId="0" applyNumberFormat="1" applyFont="1" applyFill="1" applyBorder="1" applyAlignment="1">
      <alignment horizontal="right" vertical="center"/>
    </xf>
    <xf numFmtId="0" fontId="39" fillId="0" borderId="12" xfId="0" applyFont="1" applyFill="1" applyBorder="1" applyAlignment="1">
      <alignment horizontal="center" vertical="center"/>
    </xf>
    <xf numFmtId="2" fontId="39" fillId="0" borderId="12" xfId="0" applyNumberFormat="1" applyFont="1" applyFill="1" applyBorder="1" applyAlignment="1">
      <alignment horizontal="center" vertical="center"/>
    </xf>
    <xf numFmtId="2" fontId="43" fillId="0" borderId="28" xfId="0" applyNumberFormat="1" applyFont="1" applyFill="1" applyBorder="1" applyAlignment="1">
      <alignment horizontal="center" vertical="center"/>
    </xf>
    <xf numFmtId="0" fontId="39" fillId="0" borderId="14" xfId="0" applyFont="1" applyFill="1" applyBorder="1" applyAlignment="1">
      <alignment horizontal="center" vertical="center"/>
    </xf>
    <xf numFmtId="2" fontId="39" fillId="0" borderId="12" xfId="0" applyNumberFormat="1" applyFont="1" applyBorder="1" applyAlignment="1">
      <alignment horizontal="center" vertical="center"/>
    </xf>
    <xf numFmtId="0" fontId="39" fillId="0" borderId="31" xfId="0" applyFont="1" applyFill="1" applyBorder="1" applyAlignment="1">
      <alignment horizontal="left" vertical="center" wrapText="1"/>
    </xf>
    <xf numFmtId="0" fontId="39" fillId="0" borderId="12" xfId="0" applyFont="1" applyFill="1" applyBorder="1" applyAlignment="1">
      <alignment horizontal="center" vertical="center" wrapText="1"/>
    </xf>
    <xf numFmtId="170" fontId="43" fillId="0" borderId="96" xfId="0" applyNumberFormat="1" applyFont="1" applyFill="1" applyBorder="1" applyAlignment="1">
      <alignment horizontal="center" vertical="center"/>
    </xf>
    <xf numFmtId="170" fontId="43" fillId="0" borderId="21" xfId="0" applyNumberFormat="1" applyFont="1" applyFill="1" applyBorder="1" applyAlignment="1">
      <alignment horizontal="center" vertical="center"/>
    </xf>
    <xf numFmtId="0" fontId="39" fillId="0" borderId="22" xfId="0" applyFont="1" applyFill="1" applyBorder="1" applyAlignment="1">
      <alignment horizontal="left" vertical="center" wrapText="1"/>
    </xf>
    <xf numFmtId="0" fontId="43" fillId="0" borderId="22" xfId="0" applyNumberFormat="1" applyFont="1" applyFill="1" applyBorder="1" applyAlignment="1">
      <alignment horizontal="center" vertical="center" wrapText="1"/>
    </xf>
    <xf numFmtId="0" fontId="39" fillId="0" borderId="22" xfId="0" applyFont="1" applyFill="1" applyBorder="1" applyAlignment="1">
      <alignment horizontal="center" vertical="center" wrapText="1"/>
    </xf>
    <xf numFmtId="2" fontId="39" fillId="0" borderId="22" xfId="0" applyNumberFormat="1" applyFont="1" applyFill="1" applyBorder="1" applyAlignment="1">
      <alignment horizontal="center" vertical="center" wrapText="1"/>
    </xf>
    <xf numFmtId="2" fontId="39" fillId="0" borderId="22" xfId="0" applyNumberFormat="1" applyFont="1" applyFill="1" applyBorder="1" applyAlignment="1">
      <alignment horizontal="center" vertical="center"/>
    </xf>
    <xf numFmtId="2" fontId="39" fillId="0" borderId="29" xfId="0" applyNumberFormat="1" applyFont="1" applyBorder="1" applyAlignment="1">
      <alignment horizontal="right" vertical="center"/>
    </xf>
    <xf numFmtId="0" fontId="33" fillId="0" borderId="48" xfId="0" applyFont="1" applyFill="1" applyBorder="1" applyAlignment="1">
      <alignment horizontal="center" vertical="center"/>
    </xf>
    <xf numFmtId="0" fontId="33" fillId="0" borderId="47" xfId="0" applyFont="1" applyFill="1" applyBorder="1" applyAlignment="1">
      <alignment horizontal="center" vertical="center"/>
    </xf>
    <xf numFmtId="2" fontId="31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2" fontId="33" fillId="0" borderId="34" xfId="0" applyNumberFormat="1" applyFont="1" applyFill="1" applyBorder="1" applyAlignment="1">
      <alignment horizontal="right" vertical="center"/>
    </xf>
    <xf numFmtId="2" fontId="33" fillId="0" borderId="30" xfId="0" applyNumberFormat="1" applyFont="1" applyFill="1" applyBorder="1" applyAlignment="1">
      <alignment horizontal="right" vertical="center"/>
    </xf>
    <xf numFmtId="2" fontId="33" fillId="0" borderId="11" xfId="0" applyNumberFormat="1" applyFont="1" applyFill="1" applyBorder="1" applyAlignment="1">
      <alignment horizontal="right" vertical="center"/>
    </xf>
    <xf numFmtId="0" fontId="33" fillId="0" borderId="34" xfId="0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center" vertical="center"/>
    </xf>
    <xf numFmtId="0" fontId="33" fillId="0" borderId="39" xfId="0" applyFont="1" applyFill="1" applyBorder="1" applyAlignment="1">
      <alignment horizontal="left" vertical="center"/>
    </xf>
    <xf numFmtId="0" fontId="33" fillId="0" borderId="30" xfId="0" applyFont="1" applyFill="1" applyBorder="1" applyAlignment="1">
      <alignment horizontal="left" vertical="center"/>
    </xf>
    <xf numFmtId="0" fontId="33" fillId="0" borderId="35" xfId="0" applyFont="1" applyFill="1" applyBorder="1" applyAlignment="1">
      <alignment horizontal="left" vertical="center"/>
    </xf>
    <xf numFmtId="0" fontId="33" fillId="0" borderId="37" xfId="0" applyFont="1" applyFill="1" applyBorder="1" applyAlignment="1">
      <alignment horizontal="left" vertical="center"/>
    </xf>
    <xf numFmtId="0" fontId="33" fillId="0" borderId="91" xfId="0" applyFont="1" applyFill="1" applyBorder="1" applyAlignment="1">
      <alignment horizontal="left" vertical="center"/>
    </xf>
    <xf numFmtId="2" fontId="29" fillId="0" borderId="0" xfId="0" applyNumberFormat="1" applyFont="1" applyFill="1" applyBorder="1" applyAlignment="1">
      <alignment horizontal="right" vertical="center"/>
    </xf>
    <xf numFmtId="0" fontId="31" fillId="0" borderId="0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justify" vertical="center" wrapText="1"/>
    </xf>
    <xf numFmtId="0" fontId="29" fillId="0" borderId="0" xfId="0" applyFont="1" applyFill="1" applyBorder="1" applyAlignment="1">
      <alignment horizontal="center" vertical="top" wrapText="1"/>
    </xf>
    <xf numFmtId="49" fontId="31" fillId="0" borderId="0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justify" vertical="top" wrapText="1"/>
    </xf>
    <xf numFmtId="0" fontId="32" fillId="0" borderId="0" xfId="0" applyFont="1" applyFill="1" applyBorder="1" applyAlignment="1">
      <alignment horizontal="justify" vertical="top" wrapText="1"/>
    </xf>
    <xf numFmtId="0" fontId="31" fillId="0" borderId="0" xfId="0" applyNumberFormat="1" applyFont="1" applyFill="1" applyBorder="1" applyAlignment="1">
      <alignment horizontal="center" vertical="center" wrapText="1"/>
    </xf>
    <xf numFmtId="2" fontId="33" fillId="0" borderId="0" xfId="0" applyNumberFormat="1" applyFont="1" applyFill="1" applyBorder="1" applyAlignment="1">
      <alignment horizontal="right" vertical="center"/>
    </xf>
    <xf numFmtId="2" fontId="30" fillId="0" borderId="0" xfId="0" applyNumberFormat="1" applyFont="1" applyFill="1" applyBorder="1" applyAlignment="1">
      <alignment horizontal="right" vertical="center"/>
    </xf>
    <xf numFmtId="0" fontId="29" fillId="0" borderId="0" xfId="0" applyFont="1" applyBorder="1" applyAlignment="1">
      <alignment horizontal="center" vertical="top" wrapText="1"/>
    </xf>
    <xf numFmtId="49" fontId="31" fillId="0" borderId="0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justify" vertical="top" wrapText="1"/>
    </xf>
    <xf numFmtId="0" fontId="24" fillId="24" borderId="25" xfId="0" applyFont="1" applyFill="1" applyBorder="1" applyAlignment="1">
      <alignment horizontal="center" vertical="center" wrapText="1"/>
    </xf>
    <xf numFmtId="0" fontId="24" fillId="24" borderId="60" xfId="0" applyFont="1" applyFill="1" applyBorder="1" applyAlignment="1">
      <alignment horizontal="center" vertical="center" wrapText="1"/>
    </xf>
    <xf numFmtId="0" fontId="24" fillId="24" borderId="26" xfId="0" applyFont="1" applyFill="1" applyBorder="1" applyAlignment="1">
      <alignment horizontal="center" vertical="center" wrapText="1"/>
    </xf>
    <xf numFmtId="0" fontId="24" fillId="24" borderId="57" xfId="0" applyFont="1" applyFill="1" applyBorder="1" applyAlignment="1">
      <alignment horizontal="center" vertical="center" wrapText="1"/>
    </xf>
    <xf numFmtId="0" fontId="24" fillId="24" borderId="45" xfId="0" applyFont="1" applyFill="1" applyBorder="1" applyAlignment="1">
      <alignment horizontal="center" vertical="center" wrapText="1"/>
    </xf>
    <xf numFmtId="0" fontId="24" fillId="24" borderId="58" xfId="0" applyFont="1" applyFill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23" fillId="0" borderId="69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35" fillId="0" borderId="40" xfId="0" applyFont="1" applyBorder="1" applyAlignment="1">
      <alignment horizontal="center" vertical="center" wrapText="1"/>
    </xf>
    <xf numFmtId="0" fontId="35" fillId="0" borderId="43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24" fillId="24" borderId="27" xfId="0" applyFont="1" applyFill="1" applyBorder="1" applyAlignment="1">
      <alignment horizontal="center" vertical="center" wrapText="1"/>
    </xf>
    <xf numFmtId="0" fontId="24" fillId="24" borderId="59" xfId="0" applyFont="1" applyFill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2" fillId="0" borderId="44" xfId="0" applyFont="1" applyBorder="1" applyAlignment="1">
      <alignment horizontal="center" vertical="center" wrapText="1"/>
    </xf>
    <xf numFmtId="0" fontId="42" fillId="0" borderId="38" xfId="0" applyFont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left" vertical="center"/>
    </xf>
    <xf numFmtId="0" fontId="33" fillId="0" borderId="54" xfId="0" applyFont="1" applyFill="1" applyBorder="1" applyAlignment="1">
      <alignment horizontal="left" vertical="center"/>
    </xf>
    <xf numFmtId="0" fontId="33" fillId="0" borderId="55" xfId="0" applyFont="1" applyFill="1" applyBorder="1" applyAlignment="1">
      <alignment horizontal="left" vertical="center"/>
    </xf>
    <xf numFmtId="0" fontId="33" fillId="0" borderId="56" xfId="0" applyFont="1" applyFill="1" applyBorder="1" applyAlignment="1">
      <alignment horizontal="left" vertical="center"/>
    </xf>
    <xf numFmtId="0" fontId="33" fillId="0" borderId="12" xfId="0" applyFont="1" applyFill="1" applyBorder="1" applyAlignment="1">
      <alignment horizontal="center" vertical="center"/>
    </xf>
    <xf numFmtId="2" fontId="33" fillId="0" borderId="75" xfId="0" applyNumberFormat="1" applyFont="1" applyBorder="1" applyAlignment="1">
      <alignment horizontal="right" vertical="center"/>
    </xf>
    <xf numFmtId="2" fontId="33" fillId="0" borderId="76" xfId="0" applyNumberFormat="1" applyFont="1" applyBorder="1" applyAlignment="1">
      <alignment horizontal="right" vertical="center"/>
    </xf>
    <xf numFmtId="2" fontId="33" fillId="0" borderId="73" xfId="0" applyNumberFormat="1" applyFont="1" applyBorder="1" applyAlignment="1">
      <alignment horizontal="right" vertical="center"/>
    </xf>
    <xf numFmtId="0" fontId="31" fillId="0" borderId="0" xfId="0" applyFont="1" applyBorder="1" applyAlignment="1">
      <alignment horizontal="justify" vertical="center" wrapText="1"/>
    </xf>
    <xf numFmtId="0" fontId="32" fillId="0" borderId="40" xfId="0" applyFont="1" applyBorder="1" applyAlignment="1">
      <alignment vertical="center" wrapText="1"/>
    </xf>
    <xf numFmtId="0" fontId="32" fillId="0" borderId="43" xfId="0" applyFont="1" applyBorder="1" applyAlignment="1">
      <alignment vertical="center" wrapText="1"/>
    </xf>
    <xf numFmtId="0" fontId="32" fillId="0" borderId="32" xfId="0" applyFont="1" applyBorder="1" applyAlignment="1">
      <alignment vertical="center" wrapText="1"/>
    </xf>
    <xf numFmtId="0" fontId="33" fillId="0" borderId="61" xfId="0" applyFont="1" applyBorder="1" applyAlignment="1">
      <alignment horizontal="left" vertical="top" wrapText="1"/>
    </xf>
    <xf numFmtId="0" fontId="33" fillId="0" borderId="50" xfId="0" applyFont="1" applyBorder="1" applyAlignment="1">
      <alignment horizontal="left" vertical="top" wrapText="1"/>
    </xf>
    <xf numFmtId="0" fontId="33" fillId="0" borderId="47" xfId="0" applyFont="1" applyBorder="1" applyAlignment="1">
      <alignment horizontal="left" vertical="top" wrapText="1"/>
    </xf>
    <xf numFmtId="0" fontId="32" fillId="0" borderId="37" xfId="0" applyFont="1" applyFill="1" applyBorder="1" applyAlignment="1">
      <alignment horizontal="justify" vertical="top" wrapText="1"/>
    </xf>
    <xf numFmtId="0" fontId="32" fillId="0" borderId="52" xfId="0" applyFont="1" applyFill="1" applyBorder="1" applyAlignment="1">
      <alignment horizontal="justify" vertical="top" wrapText="1"/>
    </xf>
    <xf numFmtId="0" fontId="32" fillId="0" borderId="50" xfId="0" applyFont="1" applyFill="1" applyBorder="1" applyAlignment="1">
      <alignment horizontal="justify" vertical="top" wrapText="1"/>
    </xf>
    <xf numFmtId="0" fontId="32" fillId="0" borderId="47" xfId="0" applyFont="1" applyFill="1" applyBorder="1" applyAlignment="1">
      <alignment horizontal="justify" vertical="top" wrapText="1"/>
    </xf>
    <xf numFmtId="0" fontId="32" fillId="0" borderId="12" xfId="0" applyFont="1" applyBorder="1" applyAlignment="1">
      <alignment horizontal="justify" vertical="top" wrapText="1"/>
    </xf>
    <xf numFmtId="0" fontId="32" fillId="0" borderId="39" xfId="0" applyFont="1" applyBorder="1" applyAlignment="1">
      <alignment horizontal="justify" vertical="top" wrapText="1"/>
    </xf>
    <xf numFmtId="0" fontId="32" fillId="0" borderId="14" xfId="0" applyFont="1" applyBorder="1" applyAlignment="1">
      <alignment horizontal="justify" vertical="top" wrapText="1"/>
    </xf>
    <xf numFmtId="0" fontId="32" fillId="0" borderId="22" xfId="0" applyFont="1" applyBorder="1" applyAlignment="1">
      <alignment horizontal="justify" vertical="top" wrapText="1"/>
    </xf>
    <xf numFmtId="0" fontId="32" fillId="0" borderId="87" xfId="0" applyFont="1" applyBorder="1" applyAlignment="1">
      <alignment horizontal="justify" vertical="top" wrapText="1"/>
    </xf>
    <xf numFmtId="0" fontId="32" fillId="0" borderId="29" xfId="0" applyFont="1" applyBorder="1" applyAlignment="1">
      <alignment horizontal="justify" vertical="top" wrapText="1"/>
    </xf>
    <xf numFmtId="0" fontId="32" fillId="0" borderId="46" xfId="0" applyFont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 wrapText="1"/>
    </xf>
    <xf numFmtId="49" fontId="32" fillId="0" borderId="75" xfId="0" applyNumberFormat="1" applyFont="1" applyBorder="1" applyAlignment="1">
      <alignment horizontal="center" vertical="center" wrapText="1"/>
    </xf>
    <xf numFmtId="49" fontId="32" fillId="0" borderId="77" xfId="0" applyNumberFormat="1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0" fontId="1" fillId="0" borderId="61" xfId="60" applyFont="1" applyBorder="1" applyAlignment="1">
      <alignment horizontal="justify" vertical="center" wrapText="1"/>
    </xf>
    <xf numFmtId="0" fontId="1" fillId="0" borderId="50" xfId="60" applyFont="1" applyBorder="1" applyAlignment="1">
      <alignment horizontal="justify" vertical="center" wrapText="1"/>
    </xf>
    <xf numFmtId="0" fontId="1" fillId="0" borderId="80" xfId="60" applyFont="1" applyBorder="1" applyAlignment="1">
      <alignment horizontal="justify" vertical="center" wrapText="1"/>
    </xf>
    <xf numFmtId="0" fontId="1" fillId="0" borderId="39" xfId="60" applyFont="1" applyBorder="1" applyAlignment="1">
      <alignment horizontal="justify" vertical="center" wrapText="1"/>
    </xf>
    <xf numFmtId="0" fontId="1" fillId="0" borderId="30" xfId="60" applyFont="1" applyBorder="1" applyAlignment="1">
      <alignment horizontal="justify" vertical="center" wrapText="1"/>
    </xf>
    <xf numFmtId="0" fontId="1" fillId="0" borderId="65" xfId="60" applyFont="1" applyBorder="1" applyAlignment="1">
      <alignment horizontal="justify" vertical="center" wrapText="1"/>
    </xf>
    <xf numFmtId="0" fontId="34" fillId="0" borderId="23" xfId="60" applyFont="1" applyFill="1" applyBorder="1" applyAlignment="1">
      <alignment horizontal="left" vertical="center" wrapText="1"/>
    </xf>
    <xf numFmtId="0" fontId="34" fillId="0" borderId="44" xfId="60" applyFont="1" applyFill="1" applyBorder="1" applyAlignment="1">
      <alignment horizontal="left" vertical="center" wrapText="1"/>
    </xf>
    <xf numFmtId="0" fontId="34" fillId="0" borderId="38" xfId="60" applyFont="1" applyFill="1" applyBorder="1" applyAlignment="1">
      <alignment horizontal="left" vertical="center" wrapText="1"/>
    </xf>
    <xf numFmtId="0" fontId="24" fillId="24" borderId="39" xfId="60" applyFont="1" applyFill="1" applyBorder="1" applyAlignment="1">
      <alignment horizontal="center" vertical="center" wrapText="1"/>
    </xf>
    <xf numFmtId="0" fontId="24" fillId="24" borderId="30" xfId="60" applyFont="1" applyFill="1" applyBorder="1" applyAlignment="1">
      <alignment horizontal="center" vertical="center" wrapText="1"/>
    </xf>
    <xf numFmtId="0" fontId="24" fillId="24" borderId="65" xfId="60" applyFont="1" applyFill="1" applyBorder="1" applyAlignment="1">
      <alignment horizontal="center" vertical="center" wrapText="1"/>
    </xf>
    <xf numFmtId="39" fontId="24" fillId="24" borderId="52" xfId="75" applyNumberFormat="1" applyFont="1" applyFill="1" applyBorder="1" applyAlignment="1">
      <alignment horizontal="center" vertical="center" wrapText="1"/>
    </xf>
    <xf numFmtId="39" fontId="24" fillId="24" borderId="88" xfId="75" applyNumberFormat="1" applyFont="1" applyFill="1" applyBorder="1" applyAlignment="1">
      <alignment horizontal="center" vertical="center" wrapText="1"/>
    </xf>
    <xf numFmtId="0" fontId="24" fillId="24" borderId="53" xfId="60" applyFont="1" applyFill="1" applyBorder="1" applyAlignment="1">
      <alignment horizontal="center" vertical="center" wrapText="1"/>
    </xf>
    <xf numFmtId="0" fontId="24" fillId="24" borderId="37" xfId="60" applyFont="1" applyFill="1" applyBorder="1" applyAlignment="1">
      <alignment horizontal="center" vertical="center" wrapText="1"/>
    </xf>
    <xf numFmtId="0" fontId="24" fillId="24" borderId="86" xfId="60" applyFont="1" applyFill="1" applyBorder="1" applyAlignment="1">
      <alignment horizontal="center" vertical="center" wrapText="1"/>
    </xf>
    <xf numFmtId="0" fontId="45" fillId="0" borderId="46" xfId="60" applyFont="1" applyFill="1" applyBorder="1" applyAlignment="1">
      <alignment horizontal="left" vertical="center" wrapText="1"/>
    </xf>
    <xf numFmtId="0" fontId="45" fillId="0" borderId="67" xfId="60" applyFont="1" applyFill="1" applyBorder="1" applyAlignment="1">
      <alignment horizontal="left" vertical="center" wrapText="1"/>
    </xf>
    <xf numFmtId="0" fontId="45" fillId="0" borderId="68" xfId="60" applyFont="1" applyFill="1" applyBorder="1" applyAlignment="1">
      <alignment horizontal="left" vertical="center" wrapText="1"/>
    </xf>
    <xf numFmtId="0" fontId="34" fillId="0" borderId="43" xfId="60" applyFont="1" applyFill="1" applyBorder="1" applyAlignment="1">
      <alignment horizontal="left" wrapText="1"/>
    </xf>
    <xf numFmtId="0" fontId="34" fillId="0" borderId="32" xfId="60" applyFont="1" applyFill="1" applyBorder="1" applyAlignment="1">
      <alignment horizontal="left" wrapText="1"/>
    </xf>
    <xf numFmtId="0" fontId="34" fillId="0" borderId="40" xfId="60" applyFont="1" applyFill="1" applyBorder="1" applyAlignment="1">
      <alignment horizontal="left" vertical="top" wrapText="1"/>
    </xf>
    <xf numFmtId="0" fontId="34" fillId="0" borderId="0" xfId="60" applyFont="1" applyFill="1" applyBorder="1" applyAlignment="1">
      <alignment horizontal="left" vertical="top" wrapText="1"/>
    </xf>
    <xf numFmtId="0" fontId="34" fillId="0" borderId="43" xfId="60" applyFont="1" applyFill="1" applyBorder="1" applyAlignment="1">
      <alignment horizontal="left" vertical="top" wrapText="1"/>
    </xf>
    <xf numFmtId="0" fontId="34" fillId="0" borderId="32" xfId="60" applyFont="1" applyFill="1" applyBorder="1" applyAlignment="1">
      <alignment horizontal="left" vertical="top" wrapText="1"/>
    </xf>
    <xf numFmtId="10" fontId="24" fillId="24" borderId="18" xfId="75" applyNumberFormat="1" applyFont="1" applyFill="1" applyBorder="1" applyAlignment="1">
      <alignment horizontal="center" vertical="center" wrapText="1"/>
    </xf>
    <xf numFmtId="10" fontId="24" fillId="24" borderId="78" xfId="75" applyNumberFormat="1" applyFont="1" applyFill="1" applyBorder="1" applyAlignment="1">
      <alignment horizontal="center" vertical="center" wrapText="1"/>
    </xf>
    <xf numFmtId="0" fontId="26" fillId="0" borderId="0" xfId="38" applyAlignment="1" applyProtection="1">
      <alignment horizontal="center" vertical="center"/>
    </xf>
    <xf numFmtId="0" fontId="45" fillId="0" borderId="24" xfId="60" applyFont="1" applyFill="1" applyBorder="1" applyAlignment="1">
      <alignment horizontal="left" wrapText="1"/>
    </xf>
    <xf numFmtId="0" fontId="45" fillId="0" borderId="0" xfId="60" applyFont="1" applyFill="1" applyBorder="1" applyAlignment="1">
      <alignment horizontal="left" wrapText="1"/>
    </xf>
    <xf numFmtId="0" fontId="45" fillId="0" borderId="33" xfId="60" applyFont="1" applyFill="1" applyBorder="1" applyAlignment="1">
      <alignment horizontal="left" wrapText="1"/>
    </xf>
    <xf numFmtId="0" fontId="34" fillId="0" borderId="0" xfId="60" applyFont="1" applyFill="1" applyBorder="1" applyAlignment="1">
      <alignment wrapText="1"/>
    </xf>
    <xf numFmtId="0" fontId="34" fillId="0" borderId="33" xfId="60" applyFont="1" applyFill="1" applyBorder="1" applyAlignment="1">
      <alignment wrapText="1"/>
    </xf>
    <xf numFmtId="0" fontId="34" fillId="0" borderId="44" xfId="60" applyFont="1" applyFill="1" applyBorder="1" applyAlignment="1">
      <alignment wrapText="1"/>
    </xf>
    <xf numFmtId="0" fontId="34" fillId="0" borderId="38" xfId="60" applyFont="1" applyFill="1" applyBorder="1" applyAlignment="1">
      <alignment wrapText="1"/>
    </xf>
    <xf numFmtId="0" fontId="4" fillId="0" borderId="0" xfId="60" applyFont="1" applyAlignment="1">
      <alignment horizontal="center" vertical="center"/>
    </xf>
    <xf numFmtId="0" fontId="23" fillId="0" borderId="40" xfId="60" applyFont="1" applyBorder="1" applyAlignment="1">
      <alignment horizontal="center" vertical="center" wrapText="1"/>
    </xf>
    <xf numFmtId="0" fontId="23" fillId="0" borderId="43" xfId="60" applyFont="1" applyBorder="1" applyAlignment="1">
      <alignment horizontal="center" vertical="center" wrapText="1"/>
    </xf>
    <xf numFmtId="0" fontId="23" fillId="0" borderId="32" xfId="60" applyFont="1" applyBorder="1" applyAlignment="1">
      <alignment horizontal="center" vertical="center" wrapText="1"/>
    </xf>
    <xf numFmtId="0" fontId="24" fillId="24" borderId="72" xfId="60" applyFont="1" applyFill="1" applyBorder="1" applyAlignment="1">
      <alignment horizontal="center" vertical="center" wrapText="1"/>
    </xf>
    <xf numFmtId="0" fontId="24" fillId="24" borderId="70" xfId="60" applyFont="1" applyFill="1" applyBorder="1" applyAlignment="1">
      <alignment horizontal="center" vertical="center" wrapText="1"/>
    </xf>
    <xf numFmtId="0" fontId="24" fillId="24" borderId="74" xfId="60" applyFont="1" applyFill="1" applyBorder="1" applyAlignment="1">
      <alignment horizontal="center" vertical="center" wrapText="1"/>
    </xf>
    <xf numFmtId="0" fontId="24" fillId="24" borderId="45" xfId="60" applyFont="1" applyFill="1" applyBorder="1" applyAlignment="1">
      <alignment horizontal="center" vertical="center" wrapText="1"/>
    </xf>
    <xf numFmtId="0" fontId="24" fillId="24" borderId="81" xfId="60" applyFont="1" applyFill="1" applyBorder="1" applyAlignment="1">
      <alignment horizontal="center" vertical="center" wrapText="1"/>
    </xf>
    <xf numFmtId="0" fontId="24" fillId="24" borderId="20" xfId="60" applyFont="1" applyFill="1" applyBorder="1" applyAlignment="1">
      <alignment horizontal="center" vertical="center" wrapText="1"/>
    </xf>
    <xf numFmtId="0" fontId="24" fillId="24" borderId="62" xfId="60" applyFont="1" applyFill="1" applyBorder="1" applyAlignment="1">
      <alignment horizontal="center" vertical="center" wrapText="1"/>
    </xf>
    <xf numFmtId="0" fontId="24" fillId="24" borderId="78" xfId="60" applyFont="1" applyFill="1" applyBorder="1" applyAlignment="1">
      <alignment horizontal="center" vertical="center" wrapText="1"/>
    </xf>
    <xf numFmtId="0" fontId="24" fillId="24" borderId="84" xfId="60" applyFont="1" applyFill="1" applyBorder="1" applyAlignment="1">
      <alignment horizontal="center" vertical="center" wrapText="1"/>
    </xf>
    <xf numFmtId="0" fontId="24" fillId="24" borderId="83" xfId="60" applyFont="1" applyFill="1" applyBorder="1" applyAlignment="1">
      <alignment horizontal="center" vertical="center" wrapText="1"/>
    </xf>
    <xf numFmtId="0" fontId="24" fillId="24" borderId="32" xfId="60" applyFont="1" applyFill="1" applyBorder="1" applyAlignment="1">
      <alignment horizontal="center" vertical="center" wrapText="1"/>
    </xf>
    <xf numFmtId="0" fontId="24" fillId="24" borderId="64" xfId="60" applyFont="1" applyFill="1" applyBorder="1" applyAlignment="1">
      <alignment horizontal="center" vertical="center" wrapText="1"/>
    </xf>
    <xf numFmtId="0" fontId="24" fillId="24" borderId="51" xfId="60" applyFont="1" applyFill="1" applyBorder="1" applyAlignment="1">
      <alignment horizontal="center" vertical="center" wrapText="1"/>
    </xf>
    <xf numFmtId="0" fontId="2" fillId="25" borderId="79" xfId="60" applyFont="1" applyFill="1" applyBorder="1" applyAlignment="1">
      <alignment horizontal="center" vertical="center"/>
    </xf>
    <xf numFmtId="0" fontId="2" fillId="25" borderId="65" xfId="60" applyFont="1" applyFill="1" applyBorder="1" applyAlignment="1">
      <alignment horizontal="center" vertical="center"/>
    </xf>
    <xf numFmtId="0" fontId="37" fillId="0" borderId="39" xfId="60" applyFont="1" applyBorder="1" applyAlignment="1">
      <alignment horizontal="center" vertical="center" wrapText="1"/>
    </xf>
    <xf numFmtId="0" fontId="37" fillId="0" borderId="30" xfId="60" applyFont="1" applyBorder="1" applyAlignment="1">
      <alignment horizontal="center" vertical="center" wrapText="1"/>
    </xf>
    <xf numFmtId="0" fontId="37" fillId="0" borderId="11" xfId="60" applyFont="1" applyBorder="1" applyAlignment="1">
      <alignment horizontal="center" vertical="center" wrapText="1"/>
    </xf>
    <xf numFmtId="0" fontId="36" fillId="0" borderId="53" xfId="60" applyFont="1" applyBorder="1" applyAlignment="1">
      <alignment horizontal="center" vertical="center" wrapText="1"/>
    </xf>
    <xf numFmtId="0" fontId="36" fillId="0" borderId="37" xfId="60" applyFont="1" applyBorder="1" applyAlignment="1">
      <alignment horizontal="center" vertical="center" wrapText="1"/>
    </xf>
    <xf numFmtId="0" fontId="36" fillId="0" borderId="52" xfId="60" applyFont="1" applyBorder="1" applyAlignment="1">
      <alignment horizontal="center" vertical="center" wrapText="1"/>
    </xf>
    <xf numFmtId="0" fontId="24" fillId="24" borderId="82" xfId="60" applyFont="1" applyFill="1" applyBorder="1" applyAlignment="1">
      <alignment horizontal="center" vertical="center" wrapText="1"/>
    </xf>
    <xf numFmtId="0" fontId="24" fillId="24" borderId="67" xfId="60" applyFont="1" applyFill="1" applyBorder="1" applyAlignment="1">
      <alignment horizontal="center" vertical="center" wrapText="1"/>
    </xf>
    <xf numFmtId="0" fontId="24" fillId="24" borderId="89" xfId="60" applyFont="1" applyFill="1" applyBorder="1" applyAlignment="1">
      <alignment horizontal="center" vertical="center" wrapText="1"/>
    </xf>
    <xf numFmtId="0" fontId="41" fillId="0" borderId="69" xfId="0" applyFont="1" applyFill="1" applyBorder="1" applyAlignment="1">
      <alignment horizontal="center" vertical="center"/>
    </xf>
    <xf numFmtId="0" fontId="41" fillId="0" borderId="41" xfId="0" applyFont="1" applyFill="1" applyBorder="1" applyAlignment="1">
      <alignment horizontal="center" vertical="center"/>
    </xf>
    <xf numFmtId="0" fontId="41" fillId="0" borderId="42" xfId="0" applyFont="1" applyFill="1" applyBorder="1" applyAlignment="1">
      <alignment horizontal="center" vertical="center"/>
    </xf>
    <xf numFmtId="0" fontId="38" fillId="0" borderId="48" xfId="0" applyFont="1" applyFill="1" applyBorder="1" applyAlignment="1">
      <alignment horizontal="center" vertical="center"/>
    </xf>
    <xf numFmtId="0" fontId="38" fillId="0" borderId="50" xfId="0" applyFont="1" applyFill="1" applyBorder="1" applyAlignment="1">
      <alignment horizontal="center" vertical="center"/>
    </xf>
    <xf numFmtId="0" fontId="38" fillId="0" borderId="51" xfId="0" applyFont="1" applyFill="1" applyBorder="1" applyAlignment="1">
      <alignment horizontal="center" vertical="center"/>
    </xf>
    <xf numFmtId="0" fontId="38" fillId="0" borderId="75" xfId="0" applyFont="1" applyFill="1" applyBorder="1" applyAlignment="1">
      <alignment horizontal="center" vertical="center"/>
    </xf>
    <xf numFmtId="0" fontId="38" fillId="0" borderId="76" xfId="0" applyFont="1" applyFill="1" applyBorder="1" applyAlignment="1">
      <alignment horizontal="center" vertical="center"/>
    </xf>
    <xf numFmtId="0" fontId="38" fillId="0" borderId="77" xfId="0" applyFont="1" applyFill="1" applyBorder="1" applyAlignment="1">
      <alignment horizontal="center" vertical="center"/>
    </xf>
    <xf numFmtId="0" fontId="39" fillId="0" borderId="18" xfId="0" applyFont="1" applyFill="1" applyBorder="1" applyAlignment="1">
      <alignment horizontal="left" vertical="center" wrapText="1"/>
    </xf>
    <xf numFmtId="0" fontId="39" fillId="0" borderId="20" xfId="0" applyFont="1" applyFill="1" applyBorder="1" applyAlignment="1">
      <alignment horizontal="left" vertical="center" wrapText="1"/>
    </xf>
    <xf numFmtId="0" fontId="39" fillId="0" borderId="31" xfId="0" applyFont="1" applyFill="1" applyBorder="1" applyAlignment="1">
      <alignment horizontal="left" vertical="center" wrapText="1"/>
    </xf>
    <xf numFmtId="170" fontId="43" fillId="0" borderId="90" xfId="0" applyNumberFormat="1" applyFont="1" applyFill="1" applyBorder="1" applyAlignment="1">
      <alignment horizontal="center" vertical="center"/>
    </xf>
    <xf numFmtId="170" fontId="43" fillId="0" borderId="70" xfId="0" applyNumberFormat="1" applyFont="1" applyFill="1" applyBorder="1" applyAlignment="1">
      <alignment horizontal="center" vertical="center"/>
    </xf>
    <xf numFmtId="170" fontId="43" fillId="0" borderId="96" xfId="0" applyNumberFormat="1" applyFont="1" applyFill="1" applyBorder="1" applyAlignment="1">
      <alignment horizontal="center" vertical="center"/>
    </xf>
    <xf numFmtId="170" fontId="43" fillId="0" borderId="28" xfId="0" applyNumberFormat="1" applyFont="1" applyFill="1" applyBorder="1" applyAlignment="1">
      <alignment horizontal="center" vertical="center"/>
    </xf>
    <xf numFmtId="0" fontId="39" fillId="0" borderId="12" xfId="0" applyFont="1" applyFill="1" applyBorder="1" applyAlignment="1">
      <alignment horizontal="left" vertical="center" wrapText="1"/>
    </xf>
    <xf numFmtId="2" fontId="43" fillId="0" borderId="28" xfId="0" applyNumberFormat="1" applyFont="1" applyFill="1" applyBorder="1" applyAlignment="1">
      <alignment horizontal="center" vertical="center"/>
    </xf>
    <xf numFmtId="0" fontId="43" fillId="0" borderId="12" xfId="0" applyFont="1" applyFill="1" applyBorder="1" applyAlignment="1">
      <alignment horizontal="left" vertical="center" wrapText="1"/>
    </xf>
    <xf numFmtId="0" fontId="39" fillId="0" borderId="12" xfId="0" applyFont="1" applyFill="1" applyBorder="1" applyAlignment="1">
      <alignment horizontal="center" vertical="center"/>
    </xf>
    <xf numFmtId="166" fontId="43" fillId="0" borderId="28" xfId="92" applyFont="1" applyFill="1" applyBorder="1" applyAlignment="1">
      <alignment horizontal="center" vertical="center"/>
    </xf>
    <xf numFmtId="0" fontId="39" fillId="0" borderId="12" xfId="0" applyFont="1" applyFill="1" applyBorder="1" applyAlignment="1">
      <alignment horizontal="center" vertical="center" wrapText="1"/>
    </xf>
    <xf numFmtId="2" fontId="39" fillId="0" borderId="12" xfId="0" applyNumberFormat="1" applyFont="1" applyBorder="1" applyAlignment="1">
      <alignment horizontal="center" vertical="center"/>
    </xf>
    <xf numFmtId="0" fontId="39" fillId="0" borderId="11" xfId="0" applyFont="1" applyFill="1" applyBorder="1" applyAlignment="1">
      <alignment horizontal="center" vertical="center"/>
    </xf>
    <xf numFmtId="0" fontId="39" fillId="0" borderId="14" xfId="0" applyFont="1" applyFill="1" applyBorder="1" applyAlignment="1">
      <alignment horizontal="center" vertical="center"/>
    </xf>
    <xf numFmtId="0" fontId="36" fillId="0" borderId="12" xfId="0" applyFont="1" applyBorder="1" applyAlignment="1">
      <alignment horizontal="left" vertical="center"/>
    </xf>
    <xf numFmtId="0" fontId="36" fillId="0" borderId="14" xfId="0" applyFont="1" applyBorder="1" applyAlignment="1">
      <alignment horizontal="left" vertical="center"/>
    </xf>
    <xf numFmtId="0" fontId="39" fillId="0" borderId="12" xfId="0" applyFont="1" applyBorder="1" applyAlignment="1">
      <alignment horizontal="center" vertical="center"/>
    </xf>
    <xf numFmtId="0" fontId="36" fillId="0" borderId="18" xfId="0" applyFont="1" applyBorder="1" applyAlignment="1">
      <alignment horizontal="left" vertical="center"/>
    </xf>
    <xf numFmtId="166" fontId="43" fillId="0" borderId="34" xfId="92" applyFont="1" applyFill="1" applyBorder="1" applyAlignment="1">
      <alignment horizontal="center" vertical="center"/>
    </xf>
    <xf numFmtId="166" fontId="43" fillId="0" borderId="30" xfId="92" applyFont="1" applyFill="1" applyBorder="1" applyAlignment="1">
      <alignment horizontal="center" vertical="center"/>
    </xf>
    <xf numFmtId="166" fontId="43" fillId="0" borderId="35" xfId="92" applyFont="1" applyFill="1" applyBorder="1" applyAlignment="1">
      <alignment horizontal="center" vertical="center"/>
    </xf>
    <xf numFmtId="2" fontId="43" fillId="0" borderId="39" xfId="74" applyNumberFormat="1" applyFont="1" applyFill="1" applyBorder="1" applyAlignment="1">
      <alignment horizontal="center" vertical="center" wrapText="1"/>
    </xf>
    <xf numFmtId="2" fontId="43" fillId="0" borderId="11" xfId="74" applyNumberFormat="1" applyFont="1" applyFill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/>
    </xf>
    <xf numFmtId="0" fontId="43" fillId="0" borderId="12" xfId="0" applyNumberFormat="1" applyFont="1" applyFill="1" applyBorder="1" applyAlignment="1">
      <alignment horizontal="center" vertical="center" wrapText="1"/>
    </xf>
    <xf numFmtId="2" fontId="39" fillId="0" borderId="12" xfId="0" applyNumberFormat="1" applyFont="1" applyFill="1" applyBorder="1" applyAlignment="1">
      <alignment horizontal="right" vertical="center"/>
    </xf>
    <xf numFmtId="2" fontId="39" fillId="0" borderId="12" xfId="0" applyNumberFormat="1" applyFont="1" applyFill="1" applyBorder="1" applyAlignment="1">
      <alignment horizontal="center" vertical="center"/>
    </xf>
    <xf numFmtId="2" fontId="39" fillId="0" borderId="19" xfId="0" applyNumberFormat="1" applyFont="1" applyFill="1" applyBorder="1" applyAlignment="1">
      <alignment horizontal="center" vertical="center" wrapText="1"/>
    </xf>
    <xf numFmtId="2" fontId="39" fillId="0" borderId="36" xfId="0" applyNumberFormat="1" applyFont="1" applyFill="1" applyBorder="1" applyAlignment="1">
      <alignment horizontal="center" vertical="center" wrapText="1"/>
    </xf>
    <xf numFmtId="2" fontId="39" fillId="0" borderId="12" xfId="0" applyNumberFormat="1" applyFont="1" applyBorder="1" applyAlignment="1">
      <alignment horizontal="right" vertical="center"/>
    </xf>
    <xf numFmtId="0" fontId="39" fillId="0" borderId="28" xfId="0" applyFont="1" applyFill="1" applyBorder="1" applyAlignment="1">
      <alignment horizontal="center"/>
    </xf>
    <xf numFmtId="0" fontId="39" fillId="0" borderId="12" xfId="0" applyFont="1" applyFill="1" applyBorder="1" applyAlignment="1">
      <alignment horizontal="center"/>
    </xf>
    <xf numFmtId="0" fontId="39" fillId="0" borderId="14" xfId="0" applyFont="1" applyFill="1" applyBorder="1" applyAlignment="1">
      <alignment horizontal="center"/>
    </xf>
    <xf numFmtId="0" fontId="36" fillId="0" borderId="12" xfId="0" applyFont="1" applyFill="1" applyBorder="1" applyAlignment="1">
      <alignment horizontal="left" vertical="center"/>
    </xf>
    <xf numFmtId="0" fontId="36" fillId="0" borderId="14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39" fillId="0" borderId="28" xfId="0" applyFont="1" applyBorder="1" applyAlignment="1">
      <alignment horizontal="center" vertical="center" wrapText="1"/>
    </xf>
    <xf numFmtId="0" fontId="43" fillId="0" borderId="12" xfId="60" applyFont="1" applyFill="1" applyBorder="1" applyAlignment="1">
      <alignment horizontal="left" vertical="center" wrapText="1"/>
    </xf>
    <xf numFmtId="0" fontId="39" fillId="0" borderId="1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2" fontId="39" fillId="0" borderId="39" xfId="0" applyNumberFormat="1" applyFont="1" applyBorder="1" applyAlignment="1">
      <alignment horizontal="center" vertical="center"/>
    </xf>
    <xf numFmtId="2" fontId="39" fillId="0" borderId="11" xfId="0" applyNumberFormat="1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/>
    </xf>
    <xf numFmtId="0" fontId="39" fillId="0" borderId="14" xfId="0" applyFont="1" applyBorder="1" applyAlignment="1">
      <alignment horizontal="center"/>
    </xf>
    <xf numFmtId="0" fontId="36" fillId="0" borderId="39" xfId="0" applyFont="1" applyBorder="1" applyAlignment="1">
      <alignment horizontal="left" vertical="center" wrapText="1"/>
    </xf>
    <xf numFmtId="0" fontId="36" fillId="0" borderId="30" xfId="0" applyFont="1" applyBorder="1" applyAlignment="1">
      <alignment horizontal="left" vertical="center" wrapText="1"/>
    </xf>
    <xf numFmtId="0" fontId="36" fillId="0" borderId="35" xfId="0" applyFont="1" applyBorder="1" applyAlignment="1">
      <alignment horizontal="left" vertical="center" wrapText="1"/>
    </xf>
    <xf numFmtId="0" fontId="39" fillId="0" borderId="34" xfId="93" applyFont="1" applyFill="1" applyBorder="1" applyAlignment="1">
      <alignment horizontal="left" vertical="center"/>
    </xf>
    <xf numFmtId="0" fontId="39" fillId="0" borderId="30" xfId="93" applyFont="1" applyFill="1" applyBorder="1" applyAlignment="1">
      <alignment horizontal="left" vertical="center"/>
    </xf>
    <xf numFmtId="0" fontId="39" fillId="0" borderId="11" xfId="93" applyFont="1" applyFill="1" applyBorder="1" applyAlignment="1">
      <alignment horizontal="left" vertical="center"/>
    </xf>
    <xf numFmtId="0" fontId="41" fillId="0" borderId="24" xfId="93" applyFont="1" applyFill="1" applyBorder="1" applyAlignment="1">
      <alignment horizontal="center" vertical="center"/>
    </xf>
    <xf numFmtId="0" fontId="41" fillId="0" borderId="0" xfId="93" applyFont="1" applyFill="1" applyBorder="1" applyAlignment="1">
      <alignment horizontal="center" vertical="center"/>
    </xf>
    <xf numFmtId="0" fontId="41" fillId="0" borderId="33" xfId="93" applyFont="1" applyFill="1" applyBorder="1" applyAlignment="1">
      <alignment horizontal="center" vertical="center"/>
    </xf>
    <xf numFmtId="0" fontId="39" fillId="0" borderId="28" xfId="93" applyFont="1" applyFill="1" applyBorder="1" applyAlignment="1">
      <alignment horizontal="left" vertical="center"/>
    </xf>
    <xf numFmtId="0" fontId="39" fillId="0" borderId="12" xfId="93" applyFont="1" applyFill="1" applyBorder="1" applyAlignment="1">
      <alignment horizontal="left" vertical="center"/>
    </xf>
    <xf numFmtId="0" fontId="39" fillId="0" borderId="21" xfId="93" applyFont="1" applyBorder="1" applyAlignment="1">
      <alignment horizontal="left"/>
    </xf>
    <xf numFmtId="0" fontId="39" fillId="0" borderId="22" xfId="93" applyFont="1" applyBorder="1" applyAlignment="1">
      <alignment horizontal="left"/>
    </xf>
    <xf numFmtId="0" fontId="36" fillId="0" borderId="48" xfId="93" applyFont="1" applyBorder="1" applyAlignment="1">
      <alignment horizontal="left" vertical="center" wrapText="1"/>
    </xf>
    <xf numFmtId="0" fontId="36" fillId="0" borderId="50" xfId="93" applyFont="1" applyBorder="1" applyAlignment="1">
      <alignment horizontal="left" vertical="center" wrapText="1"/>
    </xf>
    <xf numFmtId="0" fontId="36" fillId="0" borderId="51" xfId="93" applyFont="1" applyBorder="1" applyAlignment="1">
      <alignment horizontal="left" vertical="center" wrapText="1"/>
    </xf>
    <xf numFmtId="0" fontId="38" fillId="0" borderId="69" xfId="93" applyFont="1" applyFill="1" applyBorder="1" applyAlignment="1">
      <alignment horizontal="center" vertical="center" wrapText="1"/>
    </xf>
    <xf numFmtId="0" fontId="38" fillId="0" borderId="41" xfId="93" applyFont="1" applyFill="1" applyBorder="1" applyAlignment="1">
      <alignment horizontal="center" vertical="center" wrapText="1"/>
    </xf>
    <xf numFmtId="0" fontId="38" fillId="0" borderId="42" xfId="93" applyFont="1" applyFill="1" applyBorder="1" applyAlignment="1">
      <alignment horizontal="center" vertical="center" wrapText="1"/>
    </xf>
    <xf numFmtId="0" fontId="36" fillId="0" borderId="26" xfId="93" applyFont="1" applyFill="1" applyBorder="1" applyAlignment="1">
      <alignment horizontal="center" vertical="center" wrapText="1"/>
    </xf>
    <xf numFmtId="0" fontId="36" fillId="0" borderId="12" xfId="93" applyFont="1" applyFill="1" applyBorder="1" applyAlignment="1">
      <alignment horizontal="center" vertical="center" wrapText="1"/>
    </xf>
    <xf numFmtId="0" fontId="36" fillId="0" borderId="26" xfId="93" applyFont="1" applyBorder="1" applyAlignment="1">
      <alignment horizontal="center" vertical="center" wrapText="1"/>
    </xf>
    <xf numFmtId="0" fontId="36" fillId="0" borderId="12" xfId="93" applyFont="1" applyBorder="1" applyAlignment="1">
      <alignment horizontal="center" vertical="center" wrapText="1"/>
    </xf>
    <xf numFmtId="0" fontId="36" fillId="0" borderId="45" xfId="93" applyFont="1" applyBorder="1" applyAlignment="1">
      <alignment horizontal="center" vertical="center" wrapText="1"/>
    </xf>
    <xf numFmtId="0" fontId="36" fillId="0" borderId="31" xfId="93" applyFont="1" applyBorder="1" applyAlignment="1">
      <alignment horizontal="center" vertical="center" wrapText="1"/>
    </xf>
    <xf numFmtId="0" fontId="36" fillId="0" borderId="27" xfId="93" applyFont="1" applyBorder="1" applyAlignment="1">
      <alignment horizontal="center" vertical="center" wrapText="1"/>
    </xf>
    <xf numFmtId="0" fontId="36" fillId="0" borderId="14" xfId="93" applyFont="1" applyBorder="1" applyAlignment="1">
      <alignment horizontal="center" vertical="center" wrapText="1"/>
    </xf>
    <xf numFmtId="0" fontId="36" fillId="0" borderId="25" xfId="93" applyFont="1" applyBorder="1" applyAlignment="1">
      <alignment horizontal="center" vertical="center" wrapText="1"/>
    </xf>
    <xf numFmtId="0" fontId="36" fillId="0" borderId="28" xfId="93" applyFont="1" applyBorder="1" applyAlignment="1">
      <alignment horizontal="center" vertical="center" wrapText="1"/>
    </xf>
    <xf numFmtId="0" fontId="41" fillId="0" borderId="69" xfId="93" applyFont="1" applyFill="1" applyBorder="1" applyAlignment="1">
      <alignment horizontal="center" vertical="center"/>
    </xf>
    <xf numFmtId="0" fontId="41" fillId="0" borderId="41" xfId="93" applyFont="1" applyFill="1" applyBorder="1" applyAlignment="1">
      <alignment horizontal="center" vertical="center"/>
    </xf>
    <xf numFmtId="0" fontId="41" fillId="0" borderId="42" xfId="93" applyFont="1" applyFill="1" applyBorder="1" applyAlignment="1">
      <alignment horizontal="center" vertical="center"/>
    </xf>
    <xf numFmtId="0" fontId="41" fillId="0" borderId="39" xfId="0" applyFont="1" applyBorder="1" applyAlignment="1">
      <alignment horizontal="center" vertical="center"/>
    </xf>
    <xf numFmtId="0" fontId="41" fillId="0" borderId="30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0" fontId="36" fillId="0" borderId="34" xfId="0" applyFont="1" applyBorder="1" applyAlignment="1">
      <alignment horizontal="center"/>
    </xf>
    <xf numFmtId="0" fontId="36" fillId="0" borderId="30" xfId="0" applyFont="1" applyBorder="1" applyAlignment="1">
      <alignment horizontal="center"/>
    </xf>
    <xf numFmtId="0" fontId="36" fillId="0" borderId="35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2" fillId="0" borderId="90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9" fillId="0" borderId="34" xfId="0" applyFont="1" applyBorder="1" applyAlignment="1">
      <alignment horizontal="center" vertical="center" wrapText="1"/>
    </xf>
    <xf numFmtId="0" fontId="39" fillId="0" borderId="30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39" fillId="0" borderId="75" xfId="0" applyFont="1" applyBorder="1" applyAlignment="1">
      <alignment horizontal="center" vertical="center" wrapText="1"/>
    </xf>
    <xf numFmtId="0" fontId="39" fillId="0" borderId="76" xfId="0" applyFont="1" applyBorder="1" applyAlignment="1">
      <alignment horizontal="center" vertical="center" wrapText="1"/>
    </xf>
    <xf numFmtId="0" fontId="39" fillId="0" borderId="73" xfId="0" applyFont="1" applyBorder="1" applyAlignment="1">
      <alignment horizontal="center" vertical="center" wrapText="1"/>
    </xf>
    <xf numFmtId="0" fontId="39" fillId="0" borderId="61" xfId="0" applyFont="1" applyBorder="1" applyAlignment="1">
      <alignment horizontal="center" vertical="center" wrapText="1"/>
    </xf>
    <xf numFmtId="0" fontId="39" fillId="0" borderId="47" xfId="0" applyFont="1" applyBorder="1" applyAlignment="1">
      <alignment horizontal="center" vertical="center" wrapText="1"/>
    </xf>
    <xf numFmtId="0" fontId="39" fillId="0" borderId="8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 wrapText="1"/>
    </xf>
    <xf numFmtId="0" fontId="41" fillId="0" borderId="46" xfId="0" applyFont="1" applyFill="1" applyBorder="1" applyAlignment="1">
      <alignment horizontal="center" vertical="center" wrapText="1"/>
    </xf>
    <xf numFmtId="0" fontId="41" fillId="0" borderId="67" xfId="0" applyFont="1" applyFill="1" applyBorder="1" applyAlignment="1">
      <alignment horizontal="center" vertical="center" wrapText="1"/>
    </xf>
    <xf numFmtId="0" fontId="41" fillId="0" borderId="68" xfId="0" applyFont="1" applyFill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21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38" fillId="0" borderId="29" xfId="0" applyFont="1" applyFill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 wrapText="1"/>
    </xf>
    <xf numFmtId="0" fontId="38" fillId="0" borderId="26" xfId="0" applyFont="1" applyBorder="1" applyAlignment="1">
      <alignment horizontal="center"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right" vertical="center"/>
    </xf>
    <xf numFmtId="0" fontId="38" fillId="0" borderId="92" xfId="0" applyFont="1" applyBorder="1" applyAlignment="1">
      <alignment horizontal="right" vertical="center"/>
    </xf>
    <xf numFmtId="0" fontId="38" fillId="0" borderId="93" xfId="0" applyFont="1" applyBorder="1" applyAlignment="1">
      <alignment horizontal="right" vertical="center"/>
    </xf>
    <xf numFmtId="0" fontId="38" fillId="0" borderId="94" xfId="0" applyFont="1" applyBorder="1" applyAlignment="1">
      <alignment horizontal="right" vertical="center"/>
    </xf>
  </cellXfs>
  <cellStyles count="117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Euro" xfId="30"/>
    <cellStyle name="Euro 2" xfId="31"/>
    <cellStyle name="Euro 3" xfId="32"/>
    <cellStyle name="Euro 4" xfId="33"/>
    <cellStyle name="Euro 5" xfId="34"/>
    <cellStyle name="Euro 6" xfId="35"/>
    <cellStyle name="Euro 7" xfId="36"/>
    <cellStyle name="Euro 8" xfId="37"/>
    <cellStyle name="Hyperlink 2" xfId="38"/>
    <cellStyle name="Incorreto" xfId="39" builtinId="27" customBuiltin="1"/>
    <cellStyle name="Indefinido" xfId="40"/>
    <cellStyle name="Indefinido 2" xfId="41"/>
    <cellStyle name="Indefinido 3" xfId="42"/>
    <cellStyle name="Indefinido 4" xfId="43"/>
    <cellStyle name="Indefinido 5" xfId="44"/>
    <cellStyle name="Indefinido 6" xfId="45"/>
    <cellStyle name="Indefinido 7" xfId="46"/>
    <cellStyle name="Indefinido 8" xfId="47"/>
    <cellStyle name="Moeda" xfId="48" builtinId="4"/>
    <cellStyle name="Moeda 2" xfId="49"/>
    <cellStyle name="Moeda 3" xfId="50"/>
    <cellStyle name="Moeda 4" xfId="51"/>
    <cellStyle name="Moeda 4 2" xfId="52"/>
    <cellStyle name="Moeda 4 3" xfId="53"/>
    <cellStyle name="Moeda 4 4" xfId="54"/>
    <cellStyle name="Moeda 4 5" xfId="55"/>
    <cellStyle name="Moeda 4 6" xfId="56"/>
    <cellStyle name="Moeda 4 7" xfId="57"/>
    <cellStyle name="Moeda 4 8" xfId="58"/>
    <cellStyle name="Neutra" xfId="59" builtinId="28" customBuiltin="1"/>
    <cellStyle name="Normal" xfId="0" builtinId="0"/>
    <cellStyle name="Normal 10" xfId="99"/>
    <cellStyle name="Normal 11" xfId="100"/>
    <cellStyle name="Normal 12" xfId="101"/>
    <cellStyle name="Normal 13" xfId="102"/>
    <cellStyle name="Normal 14" xfId="103"/>
    <cellStyle name="Normal 15" xfId="104"/>
    <cellStyle name="Normal 16" xfId="105"/>
    <cellStyle name="Normal 17" xfId="94"/>
    <cellStyle name="Normal 18" xfId="96"/>
    <cellStyle name="Normal 19" xfId="106"/>
    <cellStyle name="Normal 2" xfId="60"/>
    <cellStyle name="Normal 2 2" xfId="61"/>
    <cellStyle name="Normal 20" xfId="107"/>
    <cellStyle name="Normal 21" xfId="97"/>
    <cellStyle name="Normal 22" xfId="98"/>
    <cellStyle name="Normal 23" xfId="95"/>
    <cellStyle name="Normal 24" xfId="108"/>
    <cellStyle name="Normal 3" xfId="93"/>
    <cellStyle name="Normal 4" xfId="109"/>
    <cellStyle name="Normal 5" xfId="110"/>
    <cellStyle name="Normal 6" xfId="111"/>
    <cellStyle name="Normal 7" xfId="112"/>
    <cellStyle name="Normal 8" xfId="113"/>
    <cellStyle name="Normal 9" xfId="114"/>
    <cellStyle name="Nota" xfId="62" builtinId="10" customBuiltin="1"/>
    <cellStyle name="Nota 2" xfId="63"/>
    <cellStyle name="Nota 3" xfId="64"/>
    <cellStyle name="Nota 4" xfId="65"/>
    <cellStyle name="Nota 5" xfId="66"/>
    <cellStyle name="Nota 6" xfId="67"/>
    <cellStyle name="Nota 7" xfId="68"/>
    <cellStyle name="Nota 8" xfId="69"/>
    <cellStyle name="Porcentagem" xfId="116" builtinId="5"/>
    <cellStyle name="Porcentagem 2" xfId="70"/>
    <cellStyle name="Porcentagem 3" xfId="71"/>
    <cellStyle name="Saída" xfId="72" builtinId="21" customBuiltin="1"/>
    <cellStyle name="Separador de milhares 10" xfId="73"/>
    <cellStyle name="Separador de milhares 2" xfId="74"/>
    <cellStyle name="Separador de milhares 2 2" xfId="75"/>
    <cellStyle name="Separador de milhares 2 3" xfId="76"/>
    <cellStyle name="Separador de milhares 2 4" xfId="77"/>
    <cellStyle name="Separador de milhares 2 5" xfId="78"/>
    <cellStyle name="Separador de milhares 2 6" xfId="79"/>
    <cellStyle name="Separador de milhares 2 7" xfId="80"/>
    <cellStyle name="Separador de milhares 2 8" xfId="81"/>
    <cellStyle name="Separador de milhares 2 9" xfId="82"/>
    <cellStyle name="Separador de milhares 3" xfId="83"/>
    <cellStyle name="Texto de Aviso" xfId="84" builtinId="11" customBuiltin="1"/>
    <cellStyle name="Texto Explicativo" xfId="85" builtinId="53" customBuiltin="1"/>
    <cellStyle name="Título" xfId="86" builtinId="15" customBuiltin="1"/>
    <cellStyle name="Título 1" xfId="87" builtinId="16" customBuiltin="1"/>
    <cellStyle name="Título 2" xfId="88" builtinId="17" customBuiltin="1"/>
    <cellStyle name="Título 3" xfId="89" builtinId="18" customBuiltin="1"/>
    <cellStyle name="Título 4" xfId="90" builtinId="19" customBuiltin="1"/>
    <cellStyle name="Total" xfId="91" builtinId="25" customBuiltin="1"/>
    <cellStyle name="Vírgula" xfId="92" builtinId="3"/>
    <cellStyle name="Vírgula 2" xfId="1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991668</xdr:colOff>
      <xdr:row>2</xdr:row>
      <xdr:rowOff>323850</xdr:rowOff>
    </xdr:to>
    <xdr:pic>
      <xdr:nvPicPr>
        <xdr:cNvPr id="1229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" y="38100"/>
          <a:ext cx="1544118" cy="9620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114300</xdr:colOff>
          <xdr:row>0</xdr:row>
          <xdr:rowOff>0</xdr:rowOff>
        </xdr:from>
        <xdr:to>
          <xdr:col>3</xdr:col>
          <xdr:colOff>666750</xdr:colOff>
          <xdr:row>0</xdr:row>
          <xdr:rowOff>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oagc-fls001\Grupos\_Estreito%20291102\CIndireto\estreito%20-%20cronogr%20mod%20mo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ENEDITO%20CORDEIRO%20NOVO\MEDI&#199;&#213;ES%20-%20ZAIR\DONAL,%20LEODARIO\3%20MEDI&#199;&#195;O\4&#170;boletim%20de%20medi&#231;&#227;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ZAIR%20PACKER\Desktop\BackupRenatoC\Documents%20and%20Settings\renato\Meus%20documentos\Prefeitura\BADESC\RUA%20JOS&#201;%20PASQUALINI\Or&#231;amento_Pav.R.%20J.%20Pasqualin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mod"/>
      <sheetName val="PLANILHA"/>
      <sheetName val="HHORA"/>
      <sheetName val="CRONCROS"/>
      <sheetName val="CROINSIN"/>
      <sheetName val="ORDPLAN"/>
      <sheetName val="ORDTITU"/>
      <sheetName val="resumo"/>
      <sheetName val="PLANILHA (2)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CDSEQPLA</v>
          </cell>
          <cell r="B1" t="str">
            <v>IDTIPPLA</v>
          </cell>
          <cell r="C1" t="str">
            <v>CDITEPLA</v>
          </cell>
          <cell r="D1" t="str">
            <v>CDCMDPLA</v>
          </cell>
          <cell r="E1" t="str">
            <v>CDCMPPLA</v>
          </cell>
          <cell r="F1" t="str">
            <v>DSSERPLA</v>
          </cell>
          <cell r="G1" t="str">
            <v>UNSERPLA</v>
          </cell>
          <cell r="H1" t="str">
            <v>QTSERPLA</v>
          </cell>
          <cell r="I1" t="str">
            <v>CDBDIPLA</v>
          </cell>
          <cell r="J1" t="str">
            <v>CDRESPLA</v>
          </cell>
          <cell r="K1" t="str">
            <v>CDSANPLA</v>
          </cell>
          <cell r="L1" t="str">
            <v>CDPRAPLA</v>
          </cell>
          <cell r="M1" t="str">
            <v>VLCSUPLA</v>
          </cell>
          <cell r="N1" t="str">
            <v>VLCSTPLA</v>
          </cell>
          <cell r="O1" t="str">
            <v>VLVEUPLA</v>
          </cell>
          <cell r="P1" t="str">
            <v>VLVETPLA</v>
          </cell>
        </row>
        <row r="2">
          <cell r="A2">
            <v>1</v>
          </cell>
          <cell r="B2">
            <v>2</v>
          </cell>
          <cell r="E2">
            <v>0</v>
          </cell>
          <cell r="F2" t="str">
            <v>AHE - ESTREITO (7 UNIDADES)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</row>
        <row r="3">
          <cell r="A3">
            <v>2</v>
          </cell>
          <cell r="B3">
            <v>8</v>
          </cell>
          <cell r="E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</row>
        <row r="4">
          <cell r="A4">
            <v>3</v>
          </cell>
          <cell r="B4">
            <v>3</v>
          </cell>
          <cell r="C4" t="str">
            <v>01</v>
          </cell>
          <cell r="E4">
            <v>0</v>
          </cell>
          <cell r="F4" t="str">
            <v>** INSTALACAO CANTEIRO E ACAMPAMENTO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</row>
        <row r="5">
          <cell r="A5">
            <v>4</v>
          </cell>
          <cell r="B5">
            <v>4</v>
          </cell>
          <cell r="C5" t="str">
            <v>01.01</v>
          </cell>
          <cell r="E5">
            <v>0</v>
          </cell>
          <cell r="F5" t="str">
            <v>* TERRAPLENAGEM DO CANTEIRO E ACAMPAMENTO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</row>
        <row r="6">
          <cell r="A6">
            <v>5</v>
          </cell>
          <cell r="B6">
            <v>0</v>
          </cell>
          <cell r="C6" t="str">
            <v>01.01.01</v>
          </cell>
          <cell r="E6">
            <v>4000002</v>
          </cell>
          <cell r="F6" t="str">
            <v>DESMATAMENTO DO CANTEIRO - MD</v>
          </cell>
          <cell r="G6" t="str">
            <v>M2</v>
          </cell>
          <cell r="H6">
            <v>1021800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0.73</v>
          </cell>
          <cell r="N6">
            <v>745914</v>
          </cell>
          <cell r="O6">
            <v>0.73</v>
          </cell>
          <cell r="P6">
            <v>745914</v>
          </cell>
        </row>
        <row r="7">
          <cell r="A7">
            <v>6</v>
          </cell>
          <cell r="B7">
            <v>0</v>
          </cell>
          <cell r="C7" t="str">
            <v>01.01.02</v>
          </cell>
          <cell r="E7">
            <v>4000109</v>
          </cell>
          <cell r="F7" t="str">
            <v>DESMATAMENTO DO CANTEIRO - ME</v>
          </cell>
          <cell r="G7" t="str">
            <v>M2</v>
          </cell>
          <cell r="H7">
            <v>490600</v>
          </cell>
          <cell r="I7">
            <v>1</v>
          </cell>
          <cell r="J7">
            <v>1</v>
          </cell>
          <cell r="K7">
            <v>1</v>
          </cell>
          <cell r="L7">
            <v>1</v>
          </cell>
          <cell r="M7">
            <v>0.73</v>
          </cell>
          <cell r="N7">
            <v>358138</v>
          </cell>
          <cell r="O7">
            <v>0.73</v>
          </cell>
          <cell r="P7">
            <v>358138</v>
          </cell>
        </row>
        <row r="8">
          <cell r="A8">
            <v>7</v>
          </cell>
          <cell r="B8">
            <v>0</v>
          </cell>
          <cell r="C8" t="str">
            <v>01.01.03</v>
          </cell>
          <cell r="E8">
            <v>4000206</v>
          </cell>
          <cell r="F8" t="str">
            <v>ESCAVACAO COMUM - CANTEIRO</v>
          </cell>
          <cell r="G8" t="str">
            <v>M3</v>
          </cell>
          <cell r="H8">
            <v>94000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3.22</v>
          </cell>
          <cell r="N8">
            <v>302680</v>
          </cell>
          <cell r="O8">
            <v>3.22</v>
          </cell>
          <cell r="P8">
            <v>302680</v>
          </cell>
        </row>
        <row r="9">
          <cell r="A9">
            <v>8</v>
          </cell>
          <cell r="B9">
            <v>0</v>
          </cell>
          <cell r="C9" t="str">
            <v>01.01.04</v>
          </cell>
          <cell r="E9">
            <v>4000303</v>
          </cell>
          <cell r="F9" t="str">
            <v>ATERRO COMPACTADO PARA CANTEIRO</v>
          </cell>
          <cell r="G9" t="str">
            <v>M3</v>
          </cell>
          <cell r="H9">
            <v>118000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118000</v>
          </cell>
          <cell r="O9">
            <v>1</v>
          </cell>
          <cell r="P9">
            <v>118000</v>
          </cell>
        </row>
        <row r="10">
          <cell r="A10">
            <v>9</v>
          </cell>
          <cell r="B10">
            <v>8</v>
          </cell>
          <cell r="E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A11">
            <v>10</v>
          </cell>
          <cell r="B11">
            <v>4</v>
          </cell>
          <cell r="C11" t="str">
            <v>01.02</v>
          </cell>
          <cell r="E11">
            <v>0</v>
          </cell>
          <cell r="F11" t="str">
            <v>* INSTALACAO DO CANTEIRO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A12">
            <v>11</v>
          </cell>
          <cell r="B12">
            <v>0</v>
          </cell>
          <cell r="C12" t="str">
            <v>01.02.01</v>
          </cell>
          <cell r="E12">
            <v>4000808</v>
          </cell>
          <cell r="F12" t="str">
            <v>CONSTRUCAO DO CANTEIRO ADMINISTRATIVO</v>
          </cell>
          <cell r="G12" t="str">
            <v>GB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298720</v>
          </cell>
          <cell r="N12">
            <v>298720</v>
          </cell>
          <cell r="O12">
            <v>298720</v>
          </cell>
          <cell r="P12">
            <v>298720</v>
          </cell>
        </row>
        <row r="13">
          <cell r="A13">
            <v>12</v>
          </cell>
          <cell r="B13">
            <v>0</v>
          </cell>
          <cell r="C13" t="str">
            <v>01.02.02</v>
          </cell>
          <cell r="E13">
            <v>4000905</v>
          </cell>
          <cell r="F13" t="str">
            <v>CONSTRUCAO DO CANTEIRO INDUSTRIAL</v>
          </cell>
          <cell r="G13" t="str">
            <v>GB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1379230</v>
          </cell>
          <cell r="N13">
            <v>1379230</v>
          </cell>
          <cell r="O13">
            <v>1379230</v>
          </cell>
          <cell r="P13">
            <v>1379230</v>
          </cell>
        </row>
        <row r="14">
          <cell r="A14">
            <v>13</v>
          </cell>
          <cell r="B14">
            <v>0</v>
          </cell>
          <cell r="C14" t="str">
            <v>01.02.03</v>
          </cell>
          <cell r="E14">
            <v>4001005</v>
          </cell>
          <cell r="F14" t="str">
            <v>CONSTRUCAO DO ACAMPAMENTO</v>
          </cell>
          <cell r="G14" t="str">
            <v>GB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2614275</v>
          </cell>
          <cell r="N14">
            <v>2614275</v>
          </cell>
          <cell r="O14">
            <v>2614275</v>
          </cell>
          <cell r="P14">
            <v>2614275</v>
          </cell>
        </row>
        <row r="15">
          <cell r="A15">
            <v>14</v>
          </cell>
          <cell r="B15">
            <v>0</v>
          </cell>
          <cell r="C15" t="str">
            <v>01.02.04</v>
          </cell>
          <cell r="E15">
            <v>4001102</v>
          </cell>
          <cell r="F15" t="str">
            <v>MONTAGEM/DESMONTAGEM DE CENTRAIS</v>
          </cell>
          <cell r="G15" t="str">
            <v>GB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4445104.12</v>
          </cell>
          <cell r="N15">
            <v>4445104.12</v>
          </cell>
          <cell r="O15">
            <v>4445104.12</v>
          </cell>
          <cell r="P15">
            <v>4445104.12</v>
          </cell>
        </row>
        <row r="16">
          <cell r="A16">
            <v>15</v>
          </cell>
          <cell r="B16">
            <v>0</v>
          </cell>
          <cell r="C16" t="str">
            <v>01.02.05</v>
          </cell>
          <cell r="E16">
            <v>4001209</v>
          </cell>
          <cell r="F16" t="str">
            <v>MONTAGEM/DESMONTAGEM DE EQUIPAMENTOS</v>
          </cell>
          <cell r="G16" t="str">
            <v>GB</v>
          </cell>
          <cell r="H16">
            <v>1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2973094.14</v>
          </cell>
          <cell r="N16">
            <v>2973094.14</v>
          </cell>
          <cell r="O16">
            <v>2973094.14</v>
          </cell>
          <cell r="P16">
            <v>2973094.14</v>
          </cell>
        </row>
        <row r="17">
          <cell r="A17">
            <v>16</v>
          </cell>
          <cell r="B17">
            <v>0</v>
          </cell>
          <cell r="C17" t="str">
            <v>01.02.06</v>
          </cell>
          <cell r="E17">
            <v>4001306</v>
          </cell>
          <cell r="F17" t="str">
            <v>REDE ELETRICA/TELEFONIA</v>
          </cell>
          <cell r="G17" t="str">
            <v>GB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1970039.04</v>
          </cell>
          <cell r="N17">
            <v>1970039.04</v>
          </cell>
          <cell r="O17">
            <v>1970039.04</v>
          </cell>
          <cell r="P17">
            <v>1970039.04</v>
          </cell>
        </row>
        <row r="18">
          <cell r="A18">
            <v>17</v>
          </cell>
          <cell r="B18">
            <v>0</v>
          </cell>
          <cell r="C18" t="str">
            <v>01.02.07</v>
          </cell>
          <cell r="E18">
            <v>4001403</v>
          </cell>
          <cell r="F18" t="str">
            <v>REDE HIDRAULICA/BOMBEAMENTO/AR COMPRIMIDO</v>
          </cell>
          <cell r="G18" t="str">
            <v>GB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1195125.1000000001</v>
          </cell>
          <cell r="N18">
            <v>1195125.1000000001</v>
          </cell>
          <cell r="O18">
            <v>1195125.1000000001</v>
          </cell>
          <cell r="P18">
            <v>1195125.1000000001</v>
          </cell>
        </row>
        <row r="19">
          <cell r="A19">
            <v>18</v>
          </cell>
          <cell r="B19">
            <v>0</v>
          </cell>
          <cell r="C19" t="str">
            <v>01.02.08</v>
          </cell>
          <cell r="E19">
            <v>4001500</v>
          </cell>
          <cell r="F19" t="str">
            <v>REDE DE ESGOTO/ESTACAO TRATAMENTO</v>
          </cell>
          <cell r="G19" t="str">
            <v>GB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577920.53</v>
          </cell>
          <cell r="N19">
            <v>577920.53</v>
          </cell>
          <cell r="O19">
            <v>577920.53</v>
          </cell>
          <cell r="P19">
            <v>577920.53</v>
          </cell>
        </row>
        <row r="20">
          <cell r="A20">
            <v>19</v>
          </cell>
          <cell r="B20">
            <v>0</v>
          </cell>
          <cell r="C20" t="str">
            <v>01.02.09</v>
          </cell>
          <cell r="E20">
            <v>4001607</v>
          </cell>
          <cell r="F20" t="str">
            <v>DRENAGEM - GUIAS E SARJETAS</v>
          </cell>
          <cell r="G20" t="str">
            <v>GB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300000</v>
          </cell>
          <cell r="N20">
            <v>300000</v>
          </cell>
          <cell r="O20">
            <v>300000</v>
          </cell>
          <cell r="P20">
            <v>300000</v>
          </cell>
        </row>
        <row r="21">
          <cell r="A21">
            <v>20</v>
          </cell>
          <cell r="B21">
            <v>0</v>
          </cell>
          <cell r="C21" t="str">
            <v>01.02.10</v>
          </cell>
          <cell r="E21">
            <v>4001704</v>
          </cell>
          <cell r="F21" t="str">
            <v>URBANIZACAO DO CANTEIRO</v>
          </cell>
          <cell r="G21" t="str">
            <v>GB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200000</v>
          </cell>
          <cell r="N21">
            <v>200000</v>
          </cell>
          <cell r="O21">
            <v>200000</v>
          </cell>
          <cell r="P21">
            <v>200000</v>
          </cell>
        </row>
        <row r="22">
          <cell r="A22">
            <v>21</v>
          </cell>
          <cell r="B22">
            <v>0</v>
          </cell>
          <cell r="C22" t="str">
            <v>01.02.11</v>
          </cell>
          <cell r="E22">
            <v>4001801</v>
          </cell>
          <cell r="F22" t="str">
            <v>REMOCAO DO CANTEIRO</v>
          </cell>
          <cell r="G22" t="str">
            <v>GB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</row>
        <row r="23">
          <cell r="A23">
            <v>22</v>
          </cell>
          <cell r="B23">
            <v>0</v>
          </cell>
          <cell r="C23" t="str">
            <v>01.02.12</v>
          </cell>
          <cell r="E23">
            <v>4001908</v>
          </cell>
          <cell r="F23" t="str">
            <v>RECOMPOSICAO AREAS CANTEIRO/UNIDADES INDUSTRIAIS</v>
          </cell>
          <cell r="G23" t="str">
            <v>HA</v>
          </cell>
          <cell r="H23">
            <v>150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6000</v>
          </cell>
          <cell r="N23">
            <v>900000</v>
          </cell>
          <cell r="O23">
            <v>6000</v>
          </cell>
          <cell r="P23">
            <v>900000</v>
          </cell>
        </row>
        <row r="24">
          <cell r="A24">
            <v>23</v>
          </cell>
          <cell r="B24">
            <v>0</v>
          </cell>
          <cell r="C24" t="str">
            <v>01.02.13</v>
          </cell>
          <cell r="E24">
            <v>4002008</v>
          </cell>
          <cell r="F24" t="str">
            <v>RECOMPOSICAO DA AREA DE EMPRESTIMO</v>
          </cell>
          <cell r="G24" t="str">
            <v>HA</v>
          </cell>
          <cell r="H24">
            <v>45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3000</v>
          </cell>
          <cell r="N24">
            <v>135000</v>
          </cell>
          <cell r="O24">
            <v>3000</v>
          </cell>
          <cell r="P24">
            <v>135000</v>
          </cell>
        </row>
        <row r="25">
          <cell r="A25">
            <v>24</v>
          </cell>
          <cell r="B25">
            <v>8</v>
          </cell>
          <cell r="E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A26">
            <v>25</v>
          </cell>
          <cell r="B26">
            <v>4</v>
          </cell>
          <cell r="C26" t="str">
            <v>01.03</v>
          </cell>
          <cell r="E26">
            <v>0</v>
          </cell>
          <cell r="F26" t="str">
            <v>* ENERGIA ELETRICA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A27">
            <v>26</v>
          </cell>
          <cell r="B27">
            <v>0</v>
          </cell>
          <cell r="C27" t="str">
            <v>01.03.01</v>
          </cell>
          <cell r="E27">
            <v>4002105</v>
          </cell>
          <cell r="F27" t="str">
            <v>SUPRIMENTO DE ENERGIA A OBRA (CEMAR)</v>
          </cell>
          <cell r="G27" t="str">
            <v>GB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1162470</v>
          </cell>
          <cell r="N27">
            <v>1162470</v>
          </cell>
          <cell r="O27">
            <v>1162470</v>
          </cell>
          <cell r="P27">
            <v>1162470</v>
          </cell>
        </row>
        <row r="28">
          <cell r="A28">
            <v>27</v>
          </cell>
          <cell r="B28">
            <v>0</v>
          </cell>
          <cell r="C28" t="str">
            <v>01.03.02</v>
          </cell>
          <cell r="E28">
            <v>4002202</v>
          </cell>
          <cell r="F28" t="str">
            <v>GRUPO GERADOR DE EMERGENCIA - 1A FASE</v>
          </cell>
          <cell r="G28" t="str">
            <v>MES</v>
          </cell>
          <cell r="H28">
            <v>3</v>
          </cell>
          <cell r="I28">
            <v>1</v>
          </cell>
          <cell r="J28">
            <v>1</v>
          </cell>
          <cell r="K28">
            <v>1</v>
          </cell>
          <cell r="L28">
            <v>1</v>
          </cell>
          <cell r="M28">
            <v>186084.3</v>
          </cell>
          <cell r="N28">
            <v>558252.9</v>
          </cell>
          <cell r="O28">
            <v>186084.3</v>
          </cell>
          <cell r="P28">
            <v>558252.9</v>
          </cell>
        </row>
        <row r="29">
          <cell r="A29">
            <v>28</v>
          </cell>
          <cell r="B29">
            <v>0</v>
          </cell>
          <cell r="C29" t="str">
            <v>01.03.03</v>
          </cell>
          <cell r="E29">
            <v>4002309</v>
          </cell>
          <cell r="F29" t="str">
            <v>GRUPO GERADOR DE EMERGENCIA - 2A FASE</v>
          </cell>
          <cell r="G29" t="str">
            <v>MES</v>
          </cell>
          <cell r="H29">
            <v>37</v>
          </cell>
          <cell r="I29">
            <v>1</v>
          </cell>
          <cell r="J29">
            <v>1</v>
          </cell>
          <cell r="K29">
            <v>1</v>
          </cell>
          <cell r="L29">
            <v>1</v>
          </cell>
          <cell r="M29">
            <v>4466.7</v>
          </cell>
          <cell r="N29">
            <v>165267.9</v>
          </cell>
          <cell r="O29">
            <v>4466.7</v>
          </cell>
          <cell r="P29">
            <v>165267.9</v>
          </cell>
        </row>
        <row r="30">
          <cell r="A30">
            <v>29</v>
          </cell>
          <cell r="B30">
            <v>0</v>
          </cell>
          <cell r="C30" t="str">
            <v>01.03.04</v>
          </cell>
          <cell r="E30">
            <v>4002406</v>
          </cell>
          <cell r="F30" t="str">
            <v>ENERGIA ELETRICA (CONSUMO)</v>
          </cell>
          <cell r="G30" t="str">
            <v>MW/H</v>
          </cell>
          <cell r="H30">
            <v>54000</v>
          </cell>
          <cell r="I30">
            <v>1</v>
          </cell>
          <cell r="J30">
            <v>1</v>
          </cell>
          <cell r="K30">
            <v>1</v>
          </cell>
          <cell r="L30">
            <v>1</v>
          </cell>
          <cell r="M30">
            <v>140</v>
          </cell>
          <cell r="N30">
            <v>7560000</v>
          </cell>
          <cell r="O30">
            <v>140</v>
          </cell>
          <cell r="P30">
            <v>7560000</v>
          </cell>
        </row>
        <row r="31">
          <cell r="A31">
            <v>30</v>
          </cell>
          <cell r="B31">
            <v>8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A32">
            <v>31</v>
          </cell>
          <cell r="B32">
            <v>4</v>
          </cell>
          <cell r="C32" t="str">
            <v>01.04</v>
          </cell>
          <cell r="E32">
            <v>0</v>
          </cell>
          <cell r="F32" t="str">
            <v>* ACESSOS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A33">
            <v>32</v>
          </cell>
          <cell r="B33">
            <v>0</v>
          </cell>
          <cell r="C33" t="str">
            <v>01.04.01</v>
          </cell>
          <cell r="E33">
            <v>4002462</v>
          </cell>
          <cell r="F33" t="str">
            <v>ACESSO AO CANTEIRO - MD</v>
          </cell>
          <cell r="G33" t="str">
            <v>KM</v>
          </cell>
          <cell r="H33">
            <v>3.5</v>
          </cell>
          <cell r="I33">
            <v>1</v>
          </cell>
          <cell r="J33">
            <v>1</v>
          </cell>
          <cell r="K33">
            <v>1</v>
          </cell>
          <cell r="L33">
            <v>1</v>
          </cell>
          <cell r="M33">
            <v>64057.25</v>
          </cell>
          <cell r="N33">
            <v>224200.38</v>
          </cell>
          <cell r="O33">
            <v>64057.25</v>
          </cell>
          <cell r="P33">
            <v>224200.38</v>
          </cell>
        </row>
        <row r="34">
          <cell r="A34">
            <v>33</v>
          </cell>
          <cell r="B34">
            <v>0</v>
          </cell>
          <cell r="C34" t="str">
            <v>01.04.02</v>
          </cell>
          <cell r="E34">
            <v>4002484</v>
          </cell>
          <cell r="F34" t="str">
            <v>ACESSO AO CANTEIRO - ME</v>
          </cell>
          <cell r="G34" t="str">
            <v>KM</v>
          </cell>
          <cell r="H34">
            <v>3.5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64057.25</v>
          </cell>
          <cell r="N34">
            <v>224200.38</v>
          </cell>
          <cell r="O34">
            <v>64057.25</v>
          </cell>
          <cell r="P34">
            <v>224200.38</v>
          </cell>
        </row>
        <row r="35">
          <cell r="A35">
            <v>34</v>
          </cell>
          <cell r="B35">
            <v>0</v>
          </cell>
          <cell r="C35" t="str">
            <v>01.04.03</v>
          </cell>
          <cell r="E35">
            <v>4002503</v>
          </cell>
          <cell r="F35" t="str">
            <v>ACESSOS INTERNOS DO CANTEIRO</v>
          </cell>
          <cell r="G35" t="str">
            <v>KM</v>
          </cell>
          <cell r="H35">
            <v>7</v>
          </cell>
          <cell r="I35">
            <v>1</v>
          </cell>
          <cell r="J35">
            <v>1</v>
          </cell>
          <cell r="K35">
            <v>1</v>
          </cell>
          <cell r="L35">
            <v>1</v>
          </cell>
          <cell r="M35">
            <v>64057.25</v>
          </cell>
          <cell r="N35">
            <v>448400.75</v>
          </cell>
          <cell r="O35">
            <v>64057.25</v>
          </cell>
          <cell r="P35">
            <v>448400.75</v>
          </cell>
        </row>
        <row r="36">
          <cell r="A36">
            <v>35</v>
          </cell>
          <cell r="B36">
            <v>0</v>
          </cell>
          <cell r="C36" t="str">
            <v>01.04.04</v>
          </cell>
          <cell r="E36">
            <v>4002600</v>
          </cell>
          <cell r="F36" t="str">
            <v>SISTEMA DE BALSA - IMPLANTACAO</v>
          </cell>
          <cell r="G36" t="str">
            <v>GL</v>
          </cell>
          <cell r="H36">
            <v>1</v>
          </cell>
          <cell r="I36">
            <v>1</v>
          </cell>
          <cell r="J36">
            <v>1</v>
          </cell>
          <cell r="K36">
            <v>1</v>
          </cell>
          <cell r="L36">
            <v>1</v>
          </cell>
          <cell r="M36">
            <v>244000</v>
          </cell>
          <cell r="N36">
            <v>244000</v>
          </cell>
          <cell r="O36">
            <v>244000</v>
          </cell>
          <cell r="P36">
            <v>244000</v>
          </cell>
        </row>
        <row r="37">
          <cell r="A37">
            <v>36</v>
          </cell>
          <cell r="B37">
            <v>0</v>
          </cell>
          <cell r="C37" t="str">
            <v>01.04.05</v>
          </cell>
          <cell r="E37">
            <v>4002707</v>
          </cell>
          <cell r="F37" t="str">
            <v>SISTEMA DE BALSA - OPERACAO</v>
          </cell>
          <cell r="G37" t="str">
            <v>MES</v>
          </cell>
          <cell r="H37">
            <v>28</v>
          </cell>
          <cell r="I37">
            <v>1</v>
          </cell>
          <cell r="J37">
            <v>1</v>
          </cell>
          <cell r="K37">
            <v>1</v>
          </cell>
          <cell r="L37">
            <v>1</v>
          </cell>
          <cell r="M37">
            <v>23859.06</v>
          </cell>
          <cell r="N37">
            <v>668053.68000000005</v>
          </cell>
          <cell r="O37">
            <v>23859.06</v>
          </cell>
          <cell r="P37">
            <v>668053.68000000005</v>
          </cell>
        </row>
        <row r="38">
          <cell r="A38">
            <v>37</v>
          </cell>
          <cell r="B38">
            <v>8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A39">
            <v>38</v>
          </cell>
          <cell r="B39">
            <v>4</v>
          </cell>
          <cell r="C39" t="str">
            <v>01.05</v>
          </cell>
          <cell r="E39">
            <v>0</v>
          </cell>
          <cell r="F39" t="str">
            <v>* MANUTENCAO DE CANTEIRO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A40">
            <v>39</v>
          </cell>
          <cell r="B40">
            <v>0</v>
          </cell>
          <cell r="C40" t="str">
            <v>01.05.01</v>
          </cell>
          <cell r="E40">
            <v>4002804</v>
          </cell>
          <cell r="F40" t="str">
            <v>MANUTENCAO REDE ELETRICA/TELEFONIA</v>
          </cell>
          <cell r="G40" t="str">
            <v>GB</v>
          </cell>
          <cell r="H40">
            <v>1</v>
          </cell>
          <cell r="I40">
            <v>1</v>
          </cell>
          <cell r="J40">
            <v>1</v>
          </cell>
          <cell r="K40">
            <v>1</v>
          </cell>
          <cell r="L40">
            <v>1</v>
          </cell>
          <cell r="M40">
            <v>2348527.7599999998</v>
          </cell>
          <cell r="N40">
            <v>2348527.7599999998</v>
          </cell>
          <cell r="O40">
            <v>2348527.7599999998</v>
          </cell>
          <cell r="P40">
            <v>2348527.7599999998</v>
          </cell>
        </row>
        <row r="41">
          <cell r="A41">
            <v>40</v>
          </cell>
          <cell r="B41">
            <v>0</v>
          </cell>
          <cell r="C41" t="str">
            <v>01.05.02</v>
          </cell>
          <cell r="E41">
            <v>4002901</v>
          </cell>
          <cell r="F41" t="str">
            <v>MANUTENCAO REDE HIDR/BOMBEAMENTO/AR COMPRIMIDO</v>
          </cell>
          <cell r="G41" t="str">
            <v>GB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2159422.1</v>
          </cell>
          <cell r="N41">
            <v>2159422.1</v>
          </cell>
          <cell r="O41">
            <v>2159422.1</v>
          </cell>
          <cell r="P41">
            <v>2159422.1</v>
          </cell>
        </row>
        <row r="42">
          <cell r="A42">
            <v>41</v>
          </cell>
          <cell r="B42">
            <v>0</v>
          </cell>
          <cell r="C42" t="str">
            <v>01.05.03</v>
          </cell>
          <cell r="E42">
            <v>4003001</v>
          </cell>
          <cell r="F42" t="str">
            <v>MANUTENCAO DE ACESSOS INTERNOS A OBRA</v>
          </cell>
          <cell r="G42" t="str">
            <v>MES</v>
          </cell>
          <cell r="H42">
            <v>40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85981.75</v>
          </cell>
          <cell r="N42">
            <v>3439270</v>
          </cell>
          <cell r="O42">
            <v>85981.75</v>
          </cell>
          <cell r="P42">
            <v>3439270</v>
          </cell>
        </row>
        <row r="43">
          <cell r="A43">
            <v>42</v>
          </cell>
          <cell r="B43">
            <v>8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A44">
            <v>43</v>
          </cell>
          <cell r="B44">
            <v>4</v>
          </cell>
          <cell r="C44" t="str">
            <v>01.06</v>
          </cell>
          <cell r="E44">
            <v>0</v>
          </cell>
          <cell r="F44" t="str">
            <v>* FACILIDADES PARA A CONTRATANTE - SOW 6.8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A45">
            <v>44</v>
          </cell>
          <cell r="B45">
            <v>0</v>
          </cell>
          <cell r="C45" t="str">
            <v>01.06.01</v>
          </cell>
          <cell r="E45">
            <v>4003108</v>
          </cell>
          <cell r="F45" t="str">
            <v>ALOJAMENTO EQUIPADO PARA 25 PESSOAS</v>
          </cell>
          <cell r="G45" t="str">
            <v>M2</v>
          </cell>
          <cell r="H45">
            <v>0</v>
          </cell>
          <cell r="I45">
            <v>1</v>
          </cell>
          <cell r="J45">
            <v>1</v>
          </cell>
          <cell r="K45">
            <v>1</v>
          </cell>
          <cell r="L45">
            <v>1</v>
          </cell>
          <cell r="M45">
            <v>250</v>
          </cell>
          <cell r="N45">
            <v>0</v>
          </cell>
          <cell r="O45">
            <v>250</v>
          </cell>
          <cell r="P45">
            <v>0</v>
          </cell>
        </row>
        <row r="46">
          <cell r="A46">
            <v>45</v>
          </cell>
          <cell r="B46">
            <v>0</v>
          </cell>
          <cell r="C46" t="str">
            <v>01.06.02</v>
          </cell>
          <cell r="E46">
            <v>4003205</v>
          </cell>
          <cell r="F46" t="str">
            <v>ESCRITORIO MOBILIADO PARA 25 ENGENHEIROS E TECNICOS</v>
          </cell>
          <cell r="G46" t="str">
            <v>M2</v>
          </cell>
          <cell r="H46">
            <v>0</v>
          </cell>
          <cell r="I46">
            <v>1</v>
          </cell>
          <cell r="J46">
            <v>1</v>
          </cell>
          <cell r="K46">
            <v>1</v>
          </cell>
          <cell r="L46">
            <v>1</v>
          </cell>
          <cell r="M46">
            <v>250</v>
          </cell>
          <cell r="N46">
            <v>0</v>
          </cell>
          <cell r="O46">
            <v>250</v>
          </cell>
          <cell r="P46">
            <v>0</v>
          </cell>
        </row>
        <row r="47">
          <cell r="A47">
            <v>46</v>
          </cell>
          <cell r="B47">
            <v>0</v>
          </cell>
          <cell r="C47" t="str">
            <v>01.06.03</v>
          </cell>
          <cell r="E47">
            <v>4003302</v>
          </cell>
          <cell r="F47" t="str">
            <v>EQUIPAMENTOS DE INFORMATICA</v>
          </cell>
          <cell r="G47" t="str">
            <v>GB</v>
          </cell>
          <cell r="H47">
            <v>0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50000</v>
          </cell>
          <cell r="N47">
            <v>0</v>
          </cell>
          <cell r="O47">
            <v>50000</v>
          </cell>
          <cell r="P47">
            <v>0</v>
          </cell>
        </row>
        <row r="48">
          <cell r="A48">
            <v>47</v>
          </cell>
          <cell r="B48">
            <v>0</v>
          </cell>
          <cell r="C48" t="str">
            <v>01.06.04</v>
          </cell>
          <cell r="E48">
            <v>4003409</v>
          </cell>
          <cell r="F48" t="str">
            <v>VEICULOS - 18 GOL COM AR / COMBUST. E MANUT.</v>
          </cell>
          <cell r="G48" t="str">
            <v>UNMES</v>
          </cell>
          <cell r="H48">
            <v>468</v>
          </cell>
          <cell r="I48">
            <v>1</v>
          </cell>
          <cell r="J48">
            <v>1</v>
          </cell>
          <cell r="K48">
            <v>1</v>
          </cell>
          <cell r="L48">
            <v>1</v>
          </cell>
          <cell r="M48">
            <v>1900</v>
          </cell>
          <cell r="N48">
            <v>889200</v>
          </cell>
          <cell r="O48">
            <v>1900</v>
          </cell>
          <cell r="P48">
            <v>889200</v>
          </cell>
        </row>
        <row r="49">
          <cell r="A49">
            <v>48</v>
          </cell>
          <cell r="B49">
            <v>0</v>
          </cell>
          <cell r="C49" t="str">
            <v>01.06.05</v>
          </cell>
          <cell r="E49">
            <v>4003454</v>
          </cell>
          <cell r="F49" t="str">
            <v>VEICULOS - 2 CAMIONETES COM AR/COMBUST.E MANUT.</v>
          </cell>
          <cell r="G49" t="str">
            <v>UNMES</v>
          </cell>
          <cell r="H49">
            <v>104</v>
          </cell>
          <cell r="I49">
            <v>1</v>
          </cell>
          <cell r="J49">
            <v>1</v>
          </cell>
          <cell r="K49">
            <v>1</v>
          </cell>
          <cell r="L49">
            <v>1</v>
          </cell>
          <cell r="M49">
            <v>2500</v>
          </cell>
          <cell r="N49">
            <v>260000</v>
          </cell>
          <cell r="O49">
            <v>2500</v>
          </cell>
          <cell r="P49">
            <v>260000</v>
          </cell>
        </row>
        <row r="50">
          <cell r="A50">
            <v>49</v>
          </cell>
          <cell r="B50">
            <v>8</v>
          </cell>
          <cell r="E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A51">
            <v>50</v>
          </cell>
          <cell r="B51">
            <v>4</v>
          </cell>
          <cell r="C51" t="str">
            <v>01.07</v>
          </cell>
          <cell r="E51">
            <v>0</v>
          </cell>
          <cell r="F51" t="str">
            <v>* MOBILIZACAO DE EQUIPAMENTOS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A52">
            <v>51</v>
          </cell>
          <cell r="B52">
            <v>0</v>
          </cell>
          <cell r="C52" t="str">
            <v>01.07.01</v>
          </cell>
          <cell r="E52">
            <v>4003506</v>
          </cell>
          <cell r="F52" t="str">
            <v>MOBILIZACAO DE EQUIPAMENTOS</v>
          </cell>
          <cell r="G52" t="str">
            <v>GB</v>
          </cell>
          <cell r="H52">
            <v>1</v>
          </cell>
          <cell r="I52">
            <v>1</v>
          </cell>
          <cell r="J52">
            <v>1</v>
          </cell>
          <cell r="K52">
            <v>1</v>
          </cell>
          <cell r="L52">
            <v>1</v>
          </cell>
          <cell r="M52">
            <v>3000000</v>
          </cell>
          <cell r="N52">
            <v>3000000</v>
          </cell>
          <cell r="O52">
            <v>3000000</v>
          </cell>
          <cell r="P52">
            <v>3000000</v>
          </cell>
        </row>
        <row r="53">
          <cell r="A53">
            <v>52</v>
          </cell>
          <cell r="B53">
            <v>0</v>
          </cell>
          <cell r="C53" t="str">
            <v>01.07.02</v>
          </cell>
          <cell r="E53">
            <v>4003603</v>
          </cell>
          <cell r="F53" t="str">
            <v>DESMOBILIZACAO DE EQUIPAMENTOS</v>
          </cell>
          <cell r="G53" t="str">
            <v>GB</v>
          </cell>
          <cell r="H53">
            <v>0.3</v>
          </cell>
          <cell r="I53">
            <v>1</v>
          </cell>
          <cell r="J53">
            <v>1</v>
          </cell>
          <cell r="K53">
            <v>1</v>
          </cell>
          <cell r="L53">
            <v>1</v>
          </cell>
          <cell r="M53">
            <v>3000000</v>
          </cell>
          <cell r="N53">
            <v>900000</v>
          </cell>
          <cell r="O53">
            <v>3000000</v>
          </cell>
          <cell r="P53">
            <v>900000</v>
          </cell>
        </row>
        <row r="54">
          <cell r="A54">
            <v>53</v>
          </cell>
          <cell r="B54">
            <v>8</v>
          </cell>
          <cell r="E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A55">
            <v>54</v>
          </cell>
          <cell r="B55">
            <v>4</v>
          </cell>
          <cell r="C55" t="str">
            <v>01.08</v>
          </cell>
          <cell r="E55">
            <v>0</v>
          </cell>
          <cell r="F55" t="str">
            <v>* FERRAMENTAS E EQUIPAMENTOS MENORES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A56">
            <v>55</v>
          </cell>
          <cell r="B56">
            <v>0</v>
          </cell>
          <cell r="C56" t="str">
            <v>01.08.01</v>
          </cell>
          <cell r="E56">
            <v>4003700</v>
          </cell>
          <cell r="F56" t="str">
            <v>FERRAMENTAS E EQUIPAMENTOS MENORES</v>
          </cell>
          <cell r="G56" t="str">
            <v>GB</v>
          </cell>
          <cell r="H56">
            <v>1</v>
          </cell>
          <cell r="I56">
            <v>1</v>
          </cell>
          <cell r="J56">
            <v>1</v>
          </cell>
          <cell r="K56">
            <v>1</v>
          </cell>
          <cell r="L56">
            <v>1</v>
          </cell>
          <cell r="M56">
            <v>2500000</v>
          </cell>
          <cell r="N56">
            <v>2500000</v>
          </cell>
          <cell r="O56">
            <v>2500000</v>
          </cell>
          <cell r="P56">
            <v>2500000</v>
          </cell>
        </row>
        <row r="57">
          <cell r="A57">
            <v>56</v>
          </cell>
          <cell r="B57">
            <v>8</v>
          </cell>
          <cell r="E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A58">
            <v>57</v>
          </cell>
          <cell r="B58">
            <v>2</v>
          </cell>
          <cell r="C58" t="str">
            <v>02</v>
          </cell>
          <cell r="E58">
            <v>0</v>
          </cell>
          <cell r="F58" t="str">
            <v>** ESCAVACOES E PREPARO DE FUNDACOES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58</v>
          </cell>
          <cell r="B59">
            <v>4</v>
          </cell>
          <cell r="C59" t="str">
            <v>02.01</v>
          </cell>
          <cell r="E59">
            <v>0</v>
          </cell>
          <cell r="F59" t="str">
            <v>* DESMATAMENTO, LIMPEZA, DESTOCAMENTO E RASPAGENS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A60">
            <v>59</v>
          </cell>
          <cell r="B60">
            <v>0</v>
          </cell>
          <cell r="C60" t="str">
            <v>02.01.01</v>
          </cell>
          <cell r="E60">
            <v>4003807</v>
          </cell>
          <cell r="F60" t="str">
            <v>DESMAT. LIMPEZA E DESTOCAMENTO - ESTRUTURAS-MD</v>
          </cell>
          <cell r="G60" t="str">
            <v>M2</v>
          </cell>
          <cell r="H60">
            <v>230000</v>
          </cell>
          <cell r="I60">
            <v>1</v>
          </cell>
          <cell r="J60">
            <v>1</v>
          </cell>
          <cell r="K60">
            <v>1</v>
          </cell>
          <cell r="L60">
            <v>1</v>
          </cell>
          <cell r="M60">
            <v>0.66</v>
          </cell>
          <cell r="N60">
            <v>151800</v>
          </cell>
          <cell r="O60">
            <v>0.66</v>
          </cell>
          <cell r="P60">
            <v>151800</v>
          </cell>
        </row>
        <row r="61">
          <cell r="A61">
            <v>60</v>
          </cell>
          <cell r="B61">
            <v>0</v>
          </cell>
          <cell r="C61" t="str">
            <v>02.01.02</v>
          </cell>
          <cell r="E61">
            <v>4003904</v>
          </cell>
          <cell r="F61" t="str">
            <v>DESMAT. LIMPEZA E DESTOCAMENTO - ESTRUTURAS-ME</v>
          </cell>
          <cell r="G61" t="str">
            <v>M2</v>
          </cell>
          <cell r="H61">
            <v>460000</v>
          </cell>
          <cell r="I61">
            <v>1</v>
          </cell>
          <cell r="J61">
            <v>1</v>
          </cell>
          <cell r="K61">
            <v>1</v>
          </cell>
          <cell r="L61">
            <v>1</v>
          </cell>
          <cell r="M61">
            <v>0.66</v>
          </cell>
          <cell r="N61">
            <v>303600</v>
          </cell>
          <cell r="O61">
            <v>0.66</v>
          </cell>
          <cell r="P61">
            <v>303600</v>
          </cell>
        </row>
        <row r="62">
          <cell r="A62">
            <v>61</v>
          </cell>
          <cell r="B62">
            <v>0</v>
          </cell>
          <cell r="C62" t="str">
            <v>02.01.03</v>
          </cell>
          <cell r="E62">
            <v>4004004</v>
          </cell>
          <cell r="F62" t="str">
            <v>DESMAT. LIMPEZA E DESTOCAMENTO - AREA EMPREST/B.FORA</v>
          </cell>
          <cell r="G62" t="str">
            <v>M2</v>
          </cell>
          <cell r="H62">
            <v>450000</v>
          </cell>
          <cell r="I62">
            <v>1</v>
          </cell>
          <cell r="J62">
            <v>1</v>
          </cell>
          <cell r="K62">
            <v>1</v>
          </cell>
          <cell r="L62">
            <v>1</v>
          </cell>
          <cell r="M62">
            <v>0.66</v>
          </cell>
          <cell r="N62">
            <v>297000</v>
          </cell>
          <cell r="O62">
            <v>0.66</v>
          </cell>
          <cell r="P62">
            <v>297000</v>
          </cell>
        </row>
        <row r="63">
          <cell r="A63">
            <v>62</v>
          </cell>
          <cell r="B63">
            <v>0</v>
          </cell>
          <cell r="C63" t="str">
            <v>02.01.04</v>
          </cell>
          <cell r="E63">
            <v>4004101</v>
          </cell>
          <cell r="F63" t="str">
            <v>DESMAT. LIMPEZA E DESTOCAMENTO - PEDREIRA</v>
          </cell>
          <cell r="G63" t="str">
            <v>M2</v>
          </cell>
          <cell r="H63">
            <v>60000</v>
          </cell>
          <cell r="I63">
            <v>1</v>
          </cell>
          <cell r="J63">
            <v>1</v>
          </cell>
          <cell r="K63">
            <v>1</v>
          </cell>
          <cell r="L63">
            <v>1</v>
          </cell>
          <cell r="M63">
            <v>0.66</v>
          </cell>
          <cell r="N63">
            <v>39600</v>
          </cell>
          <cell r="O63">
            <v>0.66</v>
          </cell>
          <cell r="P63">
            <v>39600</v>
          </cell>
        </row>
        <row r="64">
          <cell r="A64">
            <v>63</v>
          </cell>
          <cell r="B64">
            <v>8</v>
          </cell>
          <cell r="E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A65">
            <v>64</v>
          </cell>
          <cell r="B65">
            <v>4</v>
          </cell>
          <cell r="C65" t="str">
            <v>02.02</v>
          </cell>
          <cell r="E65">
            <v>0</v>
          </cell>
          <cell r="F65" t="str">
            <v>* ESCAVACAO COMUM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A66">
            <v>65</v>
          </cell>
          <cell r="B66">
            <v>0</v>
          </cell>
          <cell r="C66" t="str">
            <v>02.02.01</v>
          </cell>
          <cell r="E66">
            <v>4004208</v>
          </cell>
          <cell r="F66" t="str">
            <v>ESCAV.COMUM - VERTEDOURO</v>
          </cell>
          <cell r="G66" t="str">
            <v>M3</v>
          </cell>
          <cell r="H66">
            <v>3492380</v>
          </cell>
          <cell r="I66">
            <v>1</v>
          </cell>
          <cell r="J66">
            <v>1</v>
          </cell>
          <cell r="K66">
            <v>1</v>
          </cell>
          <cell r="L66">
            <v>1</v>
          </cell>
          <cell r="M66">
            <v>2.77</v>
          </cell>
          <cell r="N66">
            <v>9673892.5999999996</v>
          </cell>
          <cell r="O66">
            <v>2.77</v>
          </cell>
          <cell r="P66">
            <v>9673892.5999999996</v>
          </cell>
        </row>
        <row r="67">
          <cell r="A67">
            <v>66</v>
          </cell>
          <cell r="B67">
            <v>0</v>
          </cell>
          <cell r="C67" t="str">
            <v>02.02.02</v>
          </cell>
          <cell r="E67">
            <v>4004305</v>
          </cell>
          <cell r="F67" t="str">
            <v>ESCAV.COMUM - BARRAGEM CCR - ALUVIAO</v>
          </cell>
          <cell r="G67" t="str">
            <v>M3</v>
          </cell>
          <cell r="H67">
            <v>249700</v>
          </cell>
          <cell r="I67">
            <v>1</v>
          </cell>
          <cell r="J67">
            <v>1</v>
          </cell>
          <cell r="K67">
            <v>1</v>
          </cell>
          <cell r="L67">
            <v>1</v>
          </cell>
          <cell r="M67">
            <v>3.21</v>
          </cell>
          <cell r="N67">
            <v>801537</v>
          </cell>
          <cell r="O67">
            <v>3.21</v>
          </cell>
          <cell r="P67">
            <v>801537</v>
          </cell>
        </row>
        <row r="68">
          <cell r="A68">
            <v>67</v>
          </cell>
          <cell r="B68">
            <v>0</v>
          </cell>
          <cell r="C68" t="str">
            <v>02.02.03</v>
          </cell>
          <cell r="E68">
            <v>4004402</v>
          </cell>
          <cell r="F68" t="str">
            <v>ESCAV.COMUM - CASA DE FORCA/CANAL DE FUGA</v>
          </cell>
          <cell r="G68" t="str">
            <v>M3</v>
          </cell>
          <cell r="H68">
            <v>1741610</v>
          </cell>
          <cell r="I68">
            <v>1</v>
          </cell>
          <cell r="J68">
            <v>1</v>
          </cell>
          <cell r="K68">
            <v>1</v>
          </cell>
          <cell r="L68">
            <v>1</v>
          </cell>
          <cell r="M68">
            <v>2.77</v>
          </cell>
          <cell r="N68">
            <v>4824259.7</v>
          </cell>
          <cell r="O68">
            <v>2.77</v>
          </cell>
          <cell r="P68">
            <v>4824259.7</v>
          </cell>
        </row>
        <row r="69">
          <cell r="A69">
            <v>68</v>
          </cell>
          <cell r="B69">
            <v>0</v>
          </cell>
          <cell r="C69" t="str">
            <v>02.02.04</v>
          </cell>
          <cell r="E69">
            <v>4004509</v>
          </cell>
          <cell r="F69" t="str">
            <v>ESCAV.COMUM - ACESSO MD</v>
          </cell>
          <cell r="G69" t="str">
            <v>M3</v>
          </cell>
          <cell r="H69">
            <v>12000</v>
          </cell>
          <cell r="I69">
            <v>1</v>
          </cell>
          <cell r="J69">
            <v>1</v>
          </cell>
          <cell r="K69">
            <v>1</v>
          </cell>
          <cell r="L69">
            <v>1</v>
          </cell>
          <cell r="M69">
            <v>3.47</v>
          </cell>
          <cell r="N69">
            <v>41640</v>
          </cell>
          <cell r="O69">
            <v>3.47</v>
          </cell>
          <cell r="P69">
            <v>41640</v>
          </cell>
        </row>
        <row r="70">
          <cell r="A70">
            <v>69</v>
          </cell>
          <cell r="B70">
            <v>0</v>
          </cell>
          <cell r="C70" t="str">
            <v>02.02.05</v>
          </cell>
          <cell r="E70">
            <v>4004606</v>
          </cell>
          <cell r="F70" t="str">
            <v>ESCAV.COMUM - ACESSO ME</v>
          </cell>
          <cell r="G70" t="str">
            <v>M3</v>
          </cell>
          <cell r="H70">
            <v>81500</v>
          </cell>
          <cell r="I70">
            <v>1</v>
          </cell>
          <cell r="J70">
            <v>1</v>
          </cell>
          <cell r="K70">
            <v>1</v>
          </cell>
          <cell r="L70">
            <v>1</v>
          </cell>
          <cell r="M70">
            <v>3.18</v>
          </cell>
          <cell r="N70">
            <v>259170</v>
          </cell>
          <cell r="O70">
            <v>3.18</v>
          </cell>
          <cell r="P70">
            <v>259170</v>
          </cell>
        </row>
        <row r="71">
          <cell r="A71">
            <v>70</v>
          </cell>
          <cell r="C71" t="str">
            <v>02.02.06</v>
          </cell>
          <cell r="E71">
            <v>4004651</v>
          </cell>
          <cell r="F71" t="str">
            <v>ESCAV.COMUM - CORREGOS</v>
          </cell>
          <cell r="G71" t="str">
            <v>M3</v>
          </cell>
          <cell r="H71">
            <v>24700</v>
          </cell>
          <cell r="I71">
            <v>1</v>
          </cell>
          <cell r="J71">
            <v>1</v>
          </cell>
          <cell r="K71">
            <v>1</v>
          </cell>
          <cell r="L71">
            <v>1</v>
          </cell>
          <cell r="M71">
            <v>3.31</v>
          </cell>
          <cell r="N71">
            <v>81757</v>
          </cell>
          <cell r="O71">
            <v>3.31</v>
          </cell>
          <cell r="P71">
            <v>81757</v>
          </cell>
        </row>
        <row r="72">
          <cell r="A72">
            <v>71</v>
          </cell>
          <cell r="B72">
            <v>0</v>
          </cell>
          <cell r="C72" t="str">
            <v>02.02.07</v>
          </cell>
          <cell r="E72">
            <v>4004703</v>
          </cell>
          <cell r="F72" t="str">
            <v>ESCAV.COMUM - EMPRESTIMO/ESTOQUE-MD</v>
          </cell>
          <cell r="G72" t="str">
            <v>M3</v>
          </cell>
          <cell r="H72">
            <v>924800</v>
          </cell>
          <cell r="I72">
            <v>1</v>
          </cell>
          <cell r="J72">
            <v>1</v>
          </cell>
          <cell r="K72">
            <v>1</v>
          </cell>
          <cell r="L72">
            <v>1</v>
          </cell>
          <cell r="M72">
            <v>2.41</v>
          </cell>
          <cell r="N72">
            <v>2228768</v>
          </cell>
          <cell r="O72">
            <v>2.41</v>
          </cell>
          <cell r="P72">
            <v>2228768</v>
          </cell>
        </row>
        <row r="73">
          <cell r="A73">
            <v>72</v>
          </cell>
          <cell r="B73">
            <v>0</v>
          </cell>
          <cell r="C73" t="str">
            <v>02.02.08</v>
          </cell>
          <cell r="E73">
            <v>4004800</v>
          </cell>
          <cell r="F73" t="str">
            <v>ESCAV.COMUM - DECAPAGEM PEDREIRA</v>
          </cell>
          <cell r="G73" t="str">
            <v>M3</v>
          </cell>
          <cell r="H73">
            <v>223431</v>
          </cell>
          <cell r="I73">
            <v>1</v>
          </cell>
          <cell r="J73">
            <v>1</v>
          </cell>
          <cell r="K73">
            <v>1</v>
          </cell>
          <cell r="L73">
            <v>1</v>
          </cell>
          <cell r="M73">
            <v>2.75</v>
          </cell>
          <cell r="N73">
            <v>614435.25</v>
          </cell>
          <cell r="O73">
            <v>2.75</v>
          </cell>
          <cell r="P73">
            <v>614435.25</v>
          </cell>
        </row>
        <row r="74">
          <cell r="A74">
            <v>73</v>
          </cell>
          <cell r="B74">
            <v>8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A75">
            <v>74</v>
          </cell>
          <cell r="B75">
            <v>4</v>
          </cell>
          <cell r="C75" t="str">
            <v>02.03</v>
          </cell>
          <cell r="E75">
            <v>0</v>
          </cell>
          <cell r="F75" t="str">
            <v>* ESCAVACAO ROCHA ALTERADA / SAPROLITO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A76">
            <v>75</v>
          </cell>
          <cell r="B76">
            <v>0</v>
          </cell>
          <cell r="C76" t="str">
            <v>02.03.01</v>
          </cell>
          <cell r="E76">
            <v>4004907</v>
          </cell>
          <cell r="F76" t="str">
            <v>ESCAV.ROCHA ALTER./SAPROLITO-VERTEDOURO</v>
          </cell>
          <cell r="G76" t="str">
            <v>M3</v>
          </cell>
          <cell r="H76">
            <v>487320</v>
          </cell>
          <cell r="I76">
            <v>1</v>
          </cell>
          <cell r="J76">
            <v>1</v>
          </cell>
          <cell r="K76">
            <v>1</v>
          </cell>
          <cell r="L76">
            <v>1</v>
          </cell>
          <cell r="M76">
            <v>6.62</v>
          </cell>
          <cell r="N76">
            <v>3226058.4</v>
          </cell>
          <cell r="O76">
            <v>6.62</v>
          </cell>
          <cell r="P76">
            <v>3226058.4</v>
          </cell>
        </row>
        <row r="77">
          <cell r="A77">
            <v>76</v>
          </cell>
          <cell r="B77">
            <v>0</v>
          </cell>
          <cell r="C77" t="str">
            <v>02.03.03</v>
          </cell>
          <cell r="E77">
            <v>4005104</v>
          </cell>
          <cell r="F77" t="str">
            <v>ESCAV.ROCHA ALTER./SAPROLITO-C.FORCA/T.DAGUA</v>
          </cell>
          <cell r="G77" t="str">
            <v>M3</v>
          </cell>
          <cell r="H77">
            <v>144120</v>
          </cell>
          <cell r="I77">
            <v>1</v>
          </cell>
          <cell r="J77">
            <v>1</v>
          </cell>
          <cell r="K77">
            <v>1</v>
          </cell>
          <cell r="L77">
            <v>1</v>
          </cell>
          <cell r="M77">
            <v>6.62</v>
          </cell>
          <cell r="N77">
            <v>954074.4</v>
          </cell>
          <cell r="O77">
            <v>6.62</v>
          </cell>
          <cell r="P77">
            <v>954074.4</v>
          </cell>
        </row>
        <row r="78">
          <cell r="A78">
            <v>77</v>
          </cell>
          <cell r="B78">
            <v>8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A79">
            <v>78</v>
          </cell>
          <cell r="B79">
            <v>4</v>
          </cell>
          <cell r="C79" t="str">
            <v>02.04</v>
          </cell>
          <cell r="E79">
            <v>0</v>
          </cell>
          <cell r="F79" t="str">
            <v>* ESCAVACAO EM ROCHA BASALTO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A80">
            <v>79</v>
          </cell>
          <cell r="B80">
            <v>0</v>
          </cell>
          <cell r="C80" t="str">
            <v>02.04.01</v>
          </cell>
          <cell r="E80">
            <v>4005201</v>
          </cell>
          <cell r="F80" t="str">
            <v>ESCAV.ROCHA BASALTO-VERTEDOURO</v>
          </cell>
          <cell r="G80" t="str">
            <v>M3</v>
          </cell>
          <cell r="H80">
            <v>383735</v>
          </cell>
          <cell r="I80">
            <v>1</v>
          </cell>
          <cell r="J80">
            <v>1</v>
          </cell>
          <cell r="K80">
            <v>1</v>
          </cell>
          <cell r="L80">
            <v>1</v>
          </cell>
          <cell r="M80">
            <v>8.0299999999999994</v>
          </cell>
          <cell r="N80">
            <v>3081392.05</v>
          </cell>
          <cell r="O80">
            <v>8.0299999999999994</v>
          </cell>
          <cell r="P80">
            <v>3081392.05</v>
          </cell>
        </row>
        <row r="81">
          <cell r="A81">
            <v>80</v>
          </cell>
          <cell r="B81">
            <v>0</v>
          </cell>
          <cell r="C81" t="str">
            <v>02.04.03</v>
          </cell>
          <cell r="E81">
            <v>4005405</v>
          </cell>
          <cell r="F81" t="str">
            <v>ESCAV.ROCHA BASALTO-C.FORCA/T.DAGUA</v>
          </cell>
          <cell r="G81" t="str">
            <v>M3</v>
          </cell>
          <cell r="H81">
            <v>107180</v>
          </cell>
          <cell r="I81">
            <v>1</v>
          </cell>
          <cell r="J81">
            <v>1</v>
          </cell>
          <cell r="K81">
            <v>1</v>
          </cell>
          <cell r="L81">
            <v>1</v>
          </cell>
          <cell r="M81">
            <v>8.0399999999999991</v>
          </cell>
          <cell r="N81">
            <v>861727.2</v>
          </cell>
          <cell r="O81">
            <v>8.0399999999999991</v>
          </cell>
          <cell r="P81">
            <v>861727.2</v>
          </cell>
        </row>
        <row r="82">
          <cell r="A82">
            <v>81</v>
          </cell>
          <cell r="B82">
            <v>0</v>
          </cell>
          <cell r="C82" t="str">
            <v>02.04.04</v>
          </cell>
          <cell r="E82">
            <v>4005502</v>
          </cell>
          <cell r="F82" t="str">
            <v>ESCAV.ROCHA - PEDREIRA - BASALTO-MD</v>
          </cell>
          <cell r="G82" t="str">
            <v>M3</v>
          </cell>
          <cell r="H82">
            <v>658000</v>
          </cell>
          <cell r="I82">
            <v>1</v>
          </cell>
          <cell r="J82">
            <v>1</v>
          </cell>
          <cell r="K82">
            <v>1</v>
          </cell>
          <cell r="L82">
            <v>1</v>
          </cell>
          <cell r="M82">
            <v>7.9</v>
          </cell>
          <cell r="N82">
            <v>5198200</v>
          </cell>
          <cell r="O82">
            <v>7.9</v>
          </cell>
          <cell r="P82">
            <v>5198200</v>
          </cell>
        </row>
        <row r="83">
          <cell r="A83">
            <v>82</v>
          </cell>
          <cell r="B83">
            <v>8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>
            <v>83</v>
          </cell>
          <cell r="B84">
            <v>4</v>
          </cell>
          <cell r="C84" t="str">
            <v>02.05</v>
          </cell>
          <cell r="E84">
            <v>0</v>
          </cell>
          <cell r="F84" t="str">
            <v>* ESCAVACAO EM ROCHA ARENITO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>
            <v>84</v>
          </cell>
          <cell r="B85">
            <v>0</v>
          </cell>
          <cell r="C85" t="str">
            <v>02.05.01</v>
          </cell>
          <cell r="E85">
            <v>4005609</v>
          </cell>
          <cell r="F85" t="str">
            <v>ESCAV.ROCHA ARENITO-VERTEDOURO</v>
          </cell>
          <cell r="G85" t="str">
            <v>M3</v>
          </cell>
          <cell r="H85">
            <v>956380</v>
          </cell>
          <cell r="I85">
            <v>1</v>
          </cell>
          <cell r="J85">
            <v>1</v>
          </cell>
          <cell r="K85">
            <v>1</v>
          </cell>
          <cell r="L85">
            <v>1</v>
          </cell>
          <cell r="M85">
            <v>6.99</v>
          </cell>
          <cell r="N85">
            <v>6685096.2000000002</v>
          </cell>
          <cell r="O85">
            <v>6.99</v>
          </cell>
          <cell r="P85">
            <v>6685096.2000000002</v>
          </cell>
        </row>
        <row r="86">
          <cell r="A86">
            <v>85</v>
          </cell>
          <cell r="B86">
            <v>0</v>
          </cell>
          <cell r="C86" t="str">
            <v>02.05.03</v>
          </cell>
          <cell r="E86">
            <v>4005803</v>
          </cell>
          <cell r="F86" t="str">
            <v>ESCAV.ROCHA ARENITO-C.FORCA/T.DAGUA</v>
          </cell>
          <cell r="G86" t="str">
            <v>M3</v>
          </cell>
          <cell r="H86">
            <v>1547600</v>
          </cell>
          <cell r="I86">
            <v>1</v>
          </cell>
          <cell r="J86">
            <v>1</v>
          </cell>
          <cell r="K86">
            <v>1</v>
          </cell>
          <cell r="L86">
            <v>1</v>
          </cell>
          <cell r="M86">
            <v>7.14</v>
          </cell>
          <cell r="N86">
            <v>11049864</v>
          </cell>
          <cell r="O86">
            <v>7.14</v>
          </cell>
          <cell r="P86">
            <v>11049864</v>
          </cell>
        </row>
        <row r="87">
          <cell r="A87">
            <v>86</v>
          </cell>
          <cell r="C87" t="str">
            <v>02.05.03</v>
          </cell>
          <cell r="E87">
            <v>4005825</v>
          </cell>
          <cell r="F87" t="str">
            <v>ESCAV.ROCHA ARENITO-SEPTO-CANAL DE FUGA-MD</v>
          </cell>
          <cell r="G87" t="str">
            <v>M3</v>
          </cell>
          <cell r="H87">
            <v>62300</v>
          </cell>
          <cell r="I87">
            <v>1</v>
          </cell>
          <cell r="J87">
            <v>1</v>
          </cell>
          <cell r="K87">
            <v>1</v>
          </cell>
          <cell r="L87">
            <v>1</v>
          </cell>
          <cell r="M87">
            <v>9.01</v>
          </cell>
          <cell r="N87">
            <v>561323</v>
          </cell>
          <cell r="O87">
            <v>9.01</v>
          </cell>
          <cell r="P87">
            <v>561323</v>
          </cell>
        </row>
        <row r="88">
          <cell r="A88">
            <v>87</v>
          </cell>
          <cell r="C88" t="str">
            <v>02.05.04</v>
          </cell>
          <cell r="E88">
            <v>4005847</v>
          </cell>
          <cell r="F88" t="str">
            <v>ESCAV.ROCHA ARENITO-SEPTO-CANAL RESTIT.-ME</v>
          </cell>
          <cell r="G88" t="str">
            <v>M3</v>
          </cell>
          <cell r="H88">
            <v>14300</v>
          </cell>
          <cell r="I88">
            <v>1</v>
          </cell>
          <cell r="J88">
            <v>1</v>
          </cell>
          <cell r="K88">
            <v>1</v>
          </cell>
          <cell r="L88">
            <v>1</v>
          </cell>
          <cell r="M88">
            <v>9.01</v>
          </cell>
          <cell r="N88">
            <v>128843</v>
          </cell>
          <cell r="O88">
            <v>9.01</v>
          </cell>
          <cell r="P88">
            <v>128843</v>
          </cell>
        </row>
        <row r="89">
          <cell r="A89">
            <v>88</v>
          </cell>
          <cell r="B89">
            <v>8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</row>
        <row r="90">
          <cell r="A90">
            <v>89</v>
          </cell>
          <cell r="B90">
            <v>4</v>
          </cell>
          <cell r="C90" t="str">
            <v>02.06</v>
          </cell>
          <cell r="E90">
            <v>0</v>
          </cell>
          <cell r="F90" t="str">
            <v>* PRE-FISSURAMENTO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A91">
            <v>90</v>
          </cell>
          <cell r="B91">
            <v>0</v>
          </cell>
          <cell r="C91" t="str">
            <v>02.06.01</v>
          </cell>
          <cell r="E91">
            <v>4005900</v>
          </cell>
          <cell r="F91" t="str">
            <v>PRE-FISSURAMENTO-VERTEDOURO</v>
          </cell>
          <cell r="G91" t="str">
            <v>M2</v>
          </cell>
          <cell r="H91">
            <v>11200</v>
          </cell>
          <cell r="I91">
            <v>1</v>
          </cell>
          <cell r="J91">
            <v>1</v>
          </cell>
          <cell r="K91">
            <v>1</v>
          </cell>
          <cell r="L91">
            <v>1</v>
          </cell>
          <cell r="M91">
            <v>19.12</v>
          </cell>
          <cell r="N91">
            <v>214144</v>
          </cell>
          <cell r="O91">
            <v>19.12</v>
          </cell>
          <cell r="P91">
            <v>214144</v>
          </cell>
        </row>
        <row r="92">
          <cell r="A92">
            <v>91</v>
          </cell>
          <cell r="B92">
            <v>0</v>
          </cell>
          <cell r="C92" t="str">
            <v>02.06.02</v>
          </cell>
          <cell r="E92">
            <v>4006000</v>
          </cell>
          <cell r="F92" t="str">
            <v>PRE-FISSURAMENTO-CANAIS ADUCAO/RESTITUICAO</v>
          </cell>
          <cell r="G92" t="str">
            <v>M2</v>
          </cell>
          <cell r="H92">
            <v>11200</v>
          </cell>
          <cell r="I92">
            <v>1</v>
          </cell>
          <cell r="J92">
            <v>1</v>
          </cell>
          <cell r="K92">
            <v>1</v>
          </cell>
          <cell r="L92">
            <v>1</v>
          </cell>
          <cell r="M92">
            <v>16.350000000000001</v>
          </cell>
          <cell r="N92">
            <v>183120</v>
          </cell>
          <cell r="O92">
            <v>16.350000000000001</v>
          </cell>
          <cell r="P92">
            <v>183120</v>
          </cell>
        </row>
        <row r="93">
          <cell r="A93">
            <v>92</v>
          </cell>
          <cell r="B93">
            <v>0</v>
          </cell>
          <cell r="C93" t="str">
            <v>02.06.03</v>
          </cell>
          <cell r="E93">
            <v>4006107</v>
          </cell>
          <cell r="F93" t="str">
            <v>PRE-FISSURAMENTO-C.FORCA/T.DAGUA</v>
          </cell>
          <cell r="G93" t="str">
            <v>M2</v>
          </cell>
          <cell r="H93">
            <v>6500</v>
          </cell>
          <cell r="I93">
            <v>1</v>
          </cell>
          <cell r="J93">
            <v>1</v>
          </cell>
          <cell r="K93">
            <v>1</v>
          </cell>
          <cell r="L93">
            <v>1</v>
          </cell>
          <cell r="M93">
            <v>19.82</v>
          </cell>
          <cell r="N93">
            <v>128830</v>
          </cell>
          <cell r="O93">
            <v>19.82</v>
          </cell>
          <cell r="P93">
            <v>128830</v>
          </cell>
        </row>
        <row r="94">
          <cell r="A94">
            <v>93</v>
          </cell>
          <cell r="B94">
            <v>8</v>
          </cell>
          <cell r="E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>
            <v>94</v>
          </cell>
          <cell r="B95">
            <v>4</v>
          </cell>
          <cell r="C95" t="str">
            <v>02.07</v>
          </cell>
          <cell r="E95">
            <v>0</v>
          </cell>
          <cell r="F95" t="str">
            <v>* REESCAVACAO/TRANSPORTE DE ESTOQUES (MED.CAVA)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>
            <v>95</v>
          </cell>
          <cell r="B96">
            <v>0</v>
          </cell>
          <cell r="C96" t="str">
            <v>02.07.01</v>
          </cell>
          <cell r="E96">
            <v>4006204</v>
          </cell>
          <cell r="F96" t="str">
            <v>CARGA DE ROCHA DE OVER BREAK</v>
          </cell>
          <cell r="G96" t="str">
            <v>M3</v>
          </cell>
          <cell r="H96">
            <v>127000</v>
          </cell>
          <cell r="I96">
            <v>1</v>
          </cell>
          <cell r="J96">
            <v>1</v>
          </cell>
          <cell r="K96">
            <v>1</v>
          </cell>
          <cell r="L96">
            <v>1</v>
          </cell>
          <cell r="M96">
            <v>3.11</v>
          </cell>
          <cell r="N96">
            <v>394970</v>
          </cell>
          <cell r="O96">
            <v>3.11</v>
          </cell>
          <cell r="P96">
            <v>394970</v>
          </cell>
        </row>
        <row r="97">
          <cell r="A97">
            <v>96</v>
          </cell>
          <cell r="B97">
            <v>0</v>
          </cell>
          <cell r="C97" t="str">
            <v>02.07.02</v>
          </cell>
          <cell r="E97">
            <v>4006301</v>
          </cell>
          <cell r="F97" t="str">
            <v>RECARGA ROCHA BRITAGEM - DTM=600M (MED.CAVA)-MD</v>
          </cell>
          <cell r="G97" t="str">
            <v>M3</v>
          </cell>
          <cell r="H97">
            <v>79600</v>
          </cell>
          <cell r="I97">
            <v>1</v>
          </cell>
          <cell r="J97">
            <v>1</v>
          </cell>
          <cell r="K97">
            <v>1</v>
          </cell>
          <cell r="L97">
            <v>1</v>
          </cell>
          <cell r="M97">
            <v>3.25</v>
          </cell>
          <cell r="N97">
            <v>258700</v>
          </cell>
          <cell r="O97">
            <v>3.25</v>
          </cell>
          <cell r="P97">
            <v>258700</v>
          </cell>
        </row>
        <row r="98">
          <cell r="A98">
            <v>97</v>
          </cell>
          <cell r="C98" t="str">
            <v>02.07.03</v>
          </cell>
          <cell r="E98">
            <v>4006356</v>
          </cell>
          <cell r="F98" t="str">
            <v>RECARGA ROCHA BRITAGEM - DMT 600M - ME</v>
          </cell>
          <cell r="G98" t="str">
            <v>M3</v>
          </cell>
          <cell r="H98">
            <v>259000</v>
          </cell>
          <cell r="I98">
            <v>1</v>
          </cell>
          <cell r="J98">
            <v>1</v>
          </cell>
          <cell r="K98">
            <v>1</v>
          </cell>
          <cell r="L98">
            <v>1</v>
          </cell>
          <cell r="M98">
            <v>3.25</v>
          </cell>
          <cell r="N98">
            <v>841750</v>
          </cell>
          <cell r="O98">
            <v>3.25</v>
          </cell>
          <cell r="P98">
            <v>841750</v>
          </cell>
        </row>
        <row r="99">
          <cell r="A99">
            <v>98</v>
          </cell>
          <cell r="B99">
            <v>0</v>
          </cell>
          <cell r="C99" t="str">
            <v>02.07.03</v>
          </cell>
          <cell r="E99">
            <v>4006408</v>
          </cell>
          <cell r="F99" t="str">
            <v>RECARGA ROCHA P/ ENROCAMENTO - ARENITO - MD</v>
          </cell>
          <cell r="G99" t="str">
            <v>M3</v>
          </cell>
          <cell r="H99">
            <v>116600</v>
          </cell>
          <cell r="I99">
            <v>1</v>
          </cell>
          <cell r="J99">
            <v>1</v>
          </cell>
          <cell r="K99">
            <v>1</v>
          </cell>
          <cell r="L99">
            <v>1</v>
          </cell>
          <cell r="M99">
            <v>3.18</v>
          </cell>
          <cell r="N99">
            <v>370788</v>
          </cell>
          <cell r="O99">
            <v>3.18</v>
          </cell>
          <cell r="P99">
            <v>370788</v>
          </cell>
        </row>
        <row r="100">
          <cell r="A100">
            <v>99</v>
          </cell>
          <cell r="B100">
            <v>8</v>
          </cell>
          <cell r="E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A101">
            <v>100</v>
          </cell>
          <cell r="B101">
            <v>4</v>
          </cell>
          <cell r="C101" t="str">
            <v>02.08</v>
          </cell>
          <cell r="E101">
            <v>0</v>
          </cell>
          <cell r="F101" t="str">
            <v>* PREPARO DE FUNDACAO EM ROCHA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</row>
        <row r="102">
          <cell r="A102">
            <v>101</v>
          </cell>
          <cell r="B102">
            <v>0</v>
          </cell>
          <cell r="C102" t="str">
            <v>02.08.01</v>
          </cell>
          <cell r="E102">
            <v>4006505</v>
          </cell>
          <cell r="F102" t="str">
            <v>PREPARO FUNDACAO-VERTEDOURO</v>
          </cell>
          <cell r="G102" t="str">
            <v>M2</v>
          </cell>
          <cell r="H102">
            <v>71700</v>
          </cell>
          <cell r="I102">
            <v>1</v>
          </cell>
          <cell r="J102">
            <v>1</v>
          </cell>
          <cell r="K102">
            <v>1</v>
          </cell>
          <cell r="L102">
            <v>1</v>
          </cell>
          <cell r="M102">
            <v>22.34</v>
          </cell>
          <cell r="N102">
            <v>1601778</v>
          </cell>
          <cell r="O102">
            <v>22.34</v>
          </cell>
          <cell r="P102">
            <v>1601778</v>
          </cell>
        </row>
        <row r="103">
          <cell r="A103">
            <v>102</v>
          </cell>
          <cell r="B103">
            <v>0</v>
          </cell>
          <cell r="C103" t="str">
            <v>02.08.02</v>
          </cell>
          <cell r="E103">
            <v>4006602</v>
          </cell>
          <cell r="F103" t="str">
            <v>PREPARO FUNDACAO-BARRAGEM CCR</v>
          </cell>
          <cell r="G103" t="str">
            <v>M2</v>
          </cell>
          <cell r="H103">
            <v>16500</v>
          </cell>
          <cell r="I103">
            <v>1</v>
          </cell>
          <cell r="J103">
            <v>1</v>
          </cell>
          <cell r="K103">
            <v>1</v>
          </cell>
          <cell r="L103">
            <v>1</v>
          </cell>
          <cell r="M103">
            <v>39.5</v>
          </cell>
          <cell r="N103">
            <v>651750</v>
          </cell>
          <cell r="O103">
            <v>39.5</v>
          </cell>
          <cell r="P103">
            <v>651750</v>
          </cell>
        </row>
        <row r="104">
          <cell r="A104">
            <v>103</v>
          </cell>
          <cell r="B104">
            <v>0</v>
          </cell>
          <cell r="C104" t="str">
            <v>02.08.03</v>
          </cell>
          <cell r="E104">
            <v>4006709</v>
          </cell>
          <cell r="F104" t="str">
            <v>PREPARO FUNDACAO-C.FORCA/T.DAGUA</v>
          </cell>
          <cell r="G104" t="str">
            <v>M2</v>
          </cell>
          <cell r="H104">
            <v>33500</v>
          </cell>
          <cell r="I104">
            <v>1</v>
          </cell>
          <cell r="J104">
            <v>1</v>
          </cell>
          <cell r="K104">
            <v>1</v>
          </cell>
          <cell r="L104">
            <v>1</v>
          </cell>
          <cell r="M104">
            <v>22.34</v>
          </cell>
          <cell r="N104">
            <v>748390</v>
          </cell>
          <cell r="O104">
            <v>22.34</v>
          </cell>
          <cell r="P104">
            <v>748390</v>
          </cell>
        </row>
        <row r="105">
          <cell r="A105">
            <v>104</v>
          </cell>
          <cell r="B105">
            <v>0</v>
          </cell>
          <cell r="C105" t="str">
            <v>02.08.04</v>
          </cell>
          <cell r="E105">
            <v>4006806</v>
          </cell>
          <cell r="F105" t="str">
            <v>PREPARO FUNDACAO-ATERROS</v>
          </cell>
          <cell r="G105" t="str">
            <v>M2</v>
          </cell>
          <cell r="H105">
            <v>7900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1.47</v>
          </cell>
          <cell r="N105">
            <v>11613</v>
          </cell>
          <cell r="O105">
            <v>1.47</v>
          </cell>
          <cell r="P105">
            <v>11613</v>
          </cell>
        </row>
        <row r="106">
          <cell r="A106">
            <v>105</v>
          </cell>
          <cell r="B106">
            <v>8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>
            <v>106</v>
          </cell>
          <cell r="B107">
            <v>2</v>
          </cell>
          <cell r="C107" t="str">
            <v>03</v>
          </cell>
          <cell r="E107">
            <v>0</v>
          </cell>
          <cell r="F107" t="str">
            <v>** PERFURACOES, INJECOES E INVESTIG. GEOLOGICAS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</row>
        <row r="108">
          <cell r="A108">
            <v>107</v>
          </cell>
          <cell r="B108">
            <v>4</v>
          </cell>
          <cell r="C108" t="str">
            <v>03.01</v>
          </cell>
          <cell r="E108">
            <v>0</v>
          </cell>
          <cell r="F108" t="str">
            <v>* CORTINA DE INJECAO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A109">
            <v>108</v>
          </cell>
          <cell r="B109">
            <v>0</v>
          </cell>
          <cell r="C109" t="str">
            <v>03.01.01</v>
          </cell>
          <cell r="E109">
            <v>4006903</v>
          </cell>
          <cell r="F109" t="str">
            <v>INSTALACAO DE SONDA ROTATIVA</v>
          </cell>
          <cell r="G109" t="str">
            <v>UN</v>
          </cell>
          <cell r="H109">
            <v>212</v>
          </cell>
          <cell r="I109">
            <v>1</v>
          </cell>
          <cell r="J109">
            <v>1</v>
          </cell>
          <cell r="K109">
            <v>1</v>
          </cell>
          <cell r="L109">
            <v>1</v>
          </cell>
          <cell r="M109">
            <v>350</v>
          </cell>
          <cell r="N109">
            <v>74200</v>
          </cell>
          <cell r="O109">
            <v>350</v>
          </cell>
          <cell r="P109">
            <v>74200</v>
          </cell>
        </row>
        <row r="110">
          <cell r="A110">
            <v>109</v>
          </cell>
          <cell r="B110">
            <v>0</v>
          </cell>
          <cell r="C110" t="str">
            <v>03.01.02</v>
          </cell>
          <cell r="E110">
            <v>4007003</v>
          </cell>
          <cell r="F110" t="str">
            <v>PERFURACAO ROTOPERCUSSIVA ROCHA-DN 76MM-CEU ABERTO</v>
          </cell>
          <cell r="G110" t="str">
            <v>M</v>
          </cell>
          <cell r="H110">
            <v>635</v>
          </cell>
          <cell r="I110">
            <v>1</v>
          </cell>
          <cell r="J110">
            <v>1</v>
          </cell>
          <cell r="K110">
            <v>1</v>
          </cell>
          <cell r="L110">
            <v>1</v>
          </cell>
          <cell r="M110">
            <v>44</v>
          </cell>
          <cell r="N110">
            <v>27940</v>
          </cell>
          <cell r="O110">
            <v>44</v>
          </cell>
          <cell r="P110">
            <v>27940</v>
          </cell>
        </row>
        <row r="111">
          <cell r="A111">
            <v>110</v>
          </cell>
          <cell r="B111">
            <v>0</v>
          </cell>
          <cell r="C111" t="str">
            <v>03.01.03</v>
          </cell>
          <cell r="E111">
            <v>4007100</v>
          </cell>
          <cell r="F111" t="str">
            <v>PERFURACAO ROTOPERCUSSIVA ROCHA-DN 76MM-SUBTERRANEA</v>
          </cell>
          <cell r="G111" t="str">
            <v>M</v>
          </cell>
          <cell r="H111">
            <v>5715</v>
          </cell>
          <cell r="I111">
            <v>1</v>
          </cell>
          <cell r="J111">
            <v>1</v>
          </cell>
          <cell r="K111">
            <v>1</v>
          </cell>
          <cell r="L111">
            <v>1</v>
          </cell>
          <cell r="M111">
            <v>50</v>
          </cell>
          <cell r="N111">
            <v>285750</v>
          </cell>
          <cell r="O111">
            <v>50</v>
          </cell>
          <cell r="P111">
            <v>285750</v>
          </cell>
        </row>
        <row r="112">
          <cell r="A112">
            <v>111</v>
          </cell>
          <cell r="B112">
            <v>0</v>
          </cell>
          <cell r="C112" t="str">
            <v>03.01.04</v>
          </cell>
          <cell r="E112">
            <v>4007207</v>
          </cell>
          <cell r="F112" t="str">
            <v>INJECAO DE CALDA DE CIMENTO A CEU ABERTO</v>
          </cell>
          <cell r="G112" t="str">
            <v>T</v>
          </cell>
          <cell r="H112">
            <v>16</v>
          </cell>
          <cell r="I112">
            <v>1</v>
          </cell>
          <cell r="J112">
            <v>1</v>
          </cell>
          <cell r="K112">
            <v>1</v>
          </cell>
          <cell r="L112">
            <v>1</v>
          </cell>
          <cell r="M112">
            <v>615</v>
          </cell>
          <cell r="N112">
            <v>9840</v>
          </cell>
          <cell r="O112">
            <v>615</v>
          </cell>
          <cell r="P112">
            <v>9840</v>
          </cell>
        </row>
        <row r="113">
          <cell r="A113">
            <v>112</v>
          </cell>
          <cell r="B113">
            <v>0</v>
          </cell>
          <cell r="C113" t="str">
            <v>03.01.05</v>
          </cell>
          <cell r="E113">
            <v>4007304</v>
          </cell>
          <cell r="F113" t="str">
            <v>INJECAO DE CALDA DE CIMENTO EM GALERIAS</v>
          </cell>
          <cell r="G113" t="str">
            <v>T</v>
          </cell>
          <cell r="H113">
            <v>144</v>
          </cell>
          <cell r="I113">
            <v>1</v>
          </cell>
          <cell r="J113">
            <v>1</v>
          </cell>
          <cell r="K113">
            <v>1</v>
          </cell>
          <cell r="L113">
            <v>1</v>
          </cell>
          <cell r="M113">
            <v>615</v>
          </cell>
          <cell r="N113">
            <v>88560</v>
          </cell>
          <cell r="O113">
            <v>615</v>
          </cell>
          <cell r="P113">
            <v>88560</v>
          </cell>
        </row>
        <row r="114">
          <cell r="A114">
            <v>113</v>
          </cell>
          <cell r="B114">
            <v>0</v>
          </cell>
          <cell r="C114" t="str">
            <v>03.01.06</v>
          </cell>
          <cell r="E114">
            <v>4007401</v>
          </cell>
          <cell r="F114" t="str">
            <v>INJECAO DE ARGAMASSA</v>
          </cell>
          <cell r="G114" t="str">
            <v>T</v>
          </cell>
          <cell r="H114">
            <v>10</v>
          </cell>
          <cell r="I114">
            <v>1</v>
          </cell>
          <cell r="J114">
            <v>1</v>
          </cell>
          <cell r="K114">
            <v>1</v>
          </cell>
          <cell r="L114">
            <v>1</v>
          </cell>
          <cell r="M114">
            <v>525</v>
          </cell>
          <cell r="N114">
            <v>5250</v>
          </cell>
          <cell r="O114">
            <v>525</v>
          </cell>
          <cell r="P114">
            <v>5250</v>
          </cell>
        </row>
        <row r="115">
          <cell r="A115">
            <v>114</v>
          </cell>
          <cell r="B115">
            <v>0</v>
          </cell>
          <cell r="C115" t="str">
            <v>03.01.07</v>
          </cell>
          <cell r="E115">
            <v>4007508</v>
          </cell>
          <cell r="F115" t="str">
            <v>CONEXOES AOS FUROS DE INJECAO</v>
          </cell>
          <cell r="G115" t="str">
            <v>UN</v>
          </cell>
          <cell r="H115">
            <v>1140</v>
          </cell>
          <cell r="I115">
            <v>1</v>
          </cell>
          <cell r="J115">
            <v>1</v>
          </cell>
          <cell r="K115">
            <v>1</v>
          </cell>
          <cell r="L115">
            <v>1</v>
          </cell>
          <cell r="M115">
            <v>21</v>
          </cell>
          <cell r="N115">
            <v>23940</v>
          </cell>
          <cell r="O115">
            <v>21</v>
          </cell>
          <cell r="P115">
            <v>23940</v>
          </cell>
        </row>
        <row r="116">
          <cell r="A116">
            <v>115</v>
          </cell>
          <cell r="B116">
            <v>8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</row>
        <row r="117">
          <cell r="A117">
            <v>116</v>
          </cell>
          <cell r="B117">
            <v>4</v>
          </cell>
          <cell r="C117" t="str">
            <v>03.02</v>
          </cell>
          <cell r="E117">
            <v>0</v>
          </cell>
          <cell r="F117" t="str">
            <v>* CORTINA DE DRENAGEM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>
            <v>117</v>
          </cell>
          <cell r="B118">
            <v>0</v>
          </cell>
          <cell r="C118" t="str">
            <v>03.02.01</v>
          </cell>
          <cell r="E118">
            <v>4007605</v>
          </cell>
          <cell r="F118" t="str">
            <v>PERFURACAO ROTOPERCUSSIVA ROCHA-DN 76MM SUBTERRANEA</v>
          </cell>
          <cell r="G118" t="str">
            <v>M</v>
          </cell>
          <cell r="H118">
            <v>10800</v>
          </cell>
          <cell r="I118">
            <v>1</v>
          </cell>
          <cell r="J118">
            <v>1</v>
          </cell>
          <cell r="K118">
            <v>1</v>
          </cell>
          <cell r="L118">
            <v>1</v>
          </cell>
          <cell r="M118">
            <v>50</v>
          </cell>
          <cell r="N118">
            <v>540000</v>
          </cell>
          <cell r="O118">
            <v>50</v>
          </cell>
          <cell r="P118">
            <v>540000</v>
          </cell>
        </row>
        <row r="119">
          <cell r="A119">
            <v>118</v>
          </cell>
          <cell r="B119">
            <v>0</v>
          </cell>
          <cell r="C119" t="str">
            <v>03.02.02</v>
          </cell>
          <cell r="E119">
            <v>4007702</v>
          </cell>
          <cell r="F119" t="str">
            <v>PERFURACAO ROTOPERCUSSIVA ROCHA-DN 76MM CEU ABERTO</v>
          </cell>
          <cell r="G119" t="str">
            <v>M</v>
          </cell>
          <cell r="H119">
            <v>1200</v>
          </cell>
          <cell r="I119">
            <v>1</v>
          </cell>
          <cell r="J119">
            <v>1</v>
          </cell>
          <cell r="K119">
            <v>1</v>
          </cell>
          <cell r="L119">
            <v>1</v>
          </cell>
          <cell r="M119">
            <v>44</v>
          </cell>
          <cell r="N119">
            <v>52800</v>
          </cell>
          <cell r="O119">
            <v>44</v>
          </cell>
          <cell r="P119">
            <v>52800</v>
          </cell>
        </row>
        <row r="120">
          <cell r="A120">
            <v>119</v>
          </cell>
          <cell r="B120">
            <v>8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</row>
        <row r="121">
          <cell r="A121">
            <v>120</v>
          </cell>
          <cell r="B121">
            <v>4</v>
          </cell>
          <cell r="C121" t="str">
            <v>03.03</v>
          </cell>
          <cell r="E121">
            <v>0</v>
          </cell>
          <cell r="F121" t="str">
            <v>* INVESTIGACAO E ENSAIOS ESPECIAIS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</row>
        <row r="122">
          <cell r="A122">
            <v>121</v>
          </cell>
          <cell r="B122">
            <v>0</v>
          </cell>
          <cell r="C122" t="str">
            <v>03.03.01</v>
          </cell>
          <cell r="E122">
            <v>4007809</v>
          </cell>
          <cell r="F122" t="str">
            <v>INSTALACAO DE EQUIPAMENTO P/ PESQUISA GEOLOGICA</v>
          </cell>
          <cell r="G122" t="str">
            <v>UN</v>
          </cell>
          <cell r="H122">
            <v>20</v>
          </cell>
          <cell r="I122">
            <v>1</v>
          </cell>
          <cell r="J122">
            <v>1</v>
          </cell>
          <cell r="K122">
            <v>1</v>
          </cell>
          <cell r="L122">
            <v>1</v>
          </cell>
          <cell r="M122">
            <v>350</v>
          </cell>
          <cell r="N122">
            <v>7000</v>
          </cell>
          <cell r="O122">
            <v>350</v>
          </cell>
          <cell r="P122">
            <v>7000</v>
          </cell>
        </row>
        <row r="123">
          <cell r="A123">
            <v>122</v>
          </cell>
          <cell r="B123">
            <v>0</v>
          </cell>
          <cell r="C123" t="str">
            <v>03.03.02</v>
          </cell>
          <cell r="E123">
            <v>4007906</v>
          </cell>
          <cell r="F123" t="str">
            <v>SONDAGEM A PERCUSAO COM ENSAIO SPT</v>
          </cell>
          <cell r="G123" t="str">
            <v>M</v>
          </cell>
          <cell r="H123">
            <v>100</v>
          </cell>
          <cell r="I123">
            <v>1</v>
          </cell>
          <cell r="J123">
            <v>1</v>
          </cell>
          <cell r="K123">
            <v>1</v>
          </cell>
          <cell r="L123">
            <v>1</v>
          </cell>
          <cell r="M123">
            <v>48</v>
          </cell>
          <cell r="N123">
            <v>4800</v>
          </cell>
          <cell r="O123">
            <v>48</v>
          </cell>
          <cell r="P123">
            <v>4800</v>
          </cell>
        </row>
        <row r="124">
          <cell r="A124">
            <v>123</v>
          </cell>
          <cell r="B124">
            <v>0</v>
          </cell>
          <cell r="C124" t="str">
            <v>03.03.03</v>
          </cell>
          <cell r="E124">
            <v>4008006</v>
          </cell>
          <cell r="F124" t="str">
            <v>SONDAGEM ROTATIVA EM SOLO DN NX</v>
          </cell>
          <cell r="G124" t="str">
            <v>M</v>
          </cell>
          <cell r="H124">
            <v>100</v>
          </cell>
          <cell r="I124">
            <v>1</v>
          </cell>
          <cell r="J124">
            <v>1</v>
          </cell>
          <cell r="K124">
            <v>1</v>
          </cell>
          <cell r="L124">
            <v>1</v>
          </cell>
          <cell r="M124">
            <v>85</v>
          </cell>
          <cell r="N124">
            <v>8500</v>
          </cell>
          <cell r="O124">
            <v>85</v>
          </cell>
          <cell r="P124">
            <v>8500</v>
          </cell>
        </row>
        <row r="125">
          <cell r="A125">
            <v>124</v>
          </cell>
          <cell r="B125">
            <v>0</v>
          </cell>
          <cell r="C125" t="str">
            <v>03.03.04</v>
          </cell>
          <cell r="E125">
            <v>4008103</v>
          </cell>
          <cell r="F125" t="str">
            <v>SONDAGEM ROTATIVA EM ROCHA DN NX - INSTUMENTACAO</v>
          </cell>
          <cell r="G125" t="str">
            <v>M</v>
          </cell>
          <cell r="H125">
            <v>300</v>
          </cell>
          <cell r="I125">
            <v>1</v>
          </cell>
          <cell r="J125">
            <v>1</v>
          </cell>
          <cell r="K125">
            <v>1</v>
          </cell>
          <cell r="L125">
            <v>1</v>
          </cell>
          <cell r="M125">
            <v>210</v>
          </cell>
          <cell r="N125">
            <v>63000</v>
          </cell>
          <cell r="O125">
            <v>210</v>
          </cell>
          <cell r="P125">
            <v>63000</v>
          </cell>
        </row>
        <row r="126">
          <cell r="A126">
            <v>125</v>
          </cell>
          <cell r="B126">
            <v>0</v>
          </cell>
          <cell r="C126" t="str">
            <v>03.03.05</v>
          </cell>
          <cell r="E126">
            <v>4008200</v>
          </cell>
          <cell r="F126" t="str">
            <v>SONDAGEM ROTATIVA EM ROCHA DN NX</v>
          </cell>
          <cell r="G126" t="str">
            <v>M</v>
          </cell>
          <cell r="H126">
            <v>780</v>
          </cell>
          <cell r="I126">
            <v>1</v>
          </cell>
          <cell r="J126">
            <v>1</v>
          </cell>
          <cell r="K126">
            <v>1</v>
          </cell>
          <cell r="L126">
            <v>1</v>
          </cell>
          <cell r="M126">
            <v>210</v>
          </cell>
          <cell r="N126">
            <v>163800</v>
          </cell>
          <cell r="O126">
            <v>210</v>
          </cell>
          <cell r="P126">
            <v>163800</v>
          </cell>
        </row>
        <row r="127">
          <cell r="A127">
            <v>126</v>
          </cell>
          <cell r="B127">
            <v>0</v>
          </cell>
          <cell r="C127" t="str">
            <v>03.03.06</v>
          </cell>
          <cell r="E127">
            <v>4008307</v>
          </cell>
          <cell r="F127" t="str">
            <v>ENSAIOS DE PERDA DAGUA COM 5 ESTAGIO DE PRESSAO</v>
          </cell>
          <cell r="G127" t="str">
            <v>UN</v>
          </cell>
          <cell r="H127">
            <v>500</v>
          </cell>
          <cell r="I127">
            <v>1</v>
          </cell>
          <cell r="J127">
            <v>1</v>
          </cell>
          <cell r="K127">
            <v>1</v>
          </cell>
          <cell r="L127">
            <v>1</v>
          </cell>
          <cell r="M127">
            <v>380</v>
          </cell>
          <cell r="N127">
            <v>190000</v>
          </cell>
          <cell r="O127">
            <v>380</v>
          </cell>
          <cell r="P127">
            <v>190000</v>
          </cell>
        </row>
        <row r="128">
          <cell r="A128">
            <v>127</v>
          </cell>
          <cell r="B128">
            <v>0</v>
          </cell>
          <cell r="C128" t="str">
            <v>03.03.07</v>
          </cell>
          <cell r="E128">
            <v>4008404</v>
          </cell>
          <cell r="F128" t="str">
            <v>ENSAIOS LABORATORIO EM GOIANIA</v>
          </cell>
          <cell r="G128" t="str">
            <v>R$</v>
          </cell>
          <cell r="H128">
            <v>210000</v>
          </cell>
          <cell r="I128">
            <v>1</v>
          </cell>
          <cell r="J128">
            <v>1</v>
          </cell>
          <cell r="K128">
            <v>1</v>
          </cell>
          <cell r="L128">
            <v>1</v>
          </cell>
          <cell r="M128">
            <v>1</v>
          </cell>
          <cell r="N128">
            <v>210000</v>
          </cell>
          <cell r="O128">
            <v>1</v>
          </cell>
          <cell r="P128">
            <v>210000</v>
          </cell>
        </row>
        <row r="129">
          <cell r="A129">
            <v>128</v>
          </cell>
          <cell r="B129">
            <v>8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>
            <v>129</v>
          </cell>
          <cell r="B130">
            <v>2</v>
          </cell>
          <cell r="C130" t="str">
            <v>04</v>
          </cell>
          <cell r="E130">
            <v>0</v>
          </cell>
          <cell r="F130" t="str">
            <v>** ATERROS -  BARRAGENS E ENSECADEIRAS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</row>
        <row r="131">
          <cell r="A131">
            <v>130</v>
          </cell>
          <cell r="B131">
            <v>4</v>
          </cell>
          <cell r="C131" t="str">
            <v>04.01</v>
          </cell>
          <cell r="E131">
            <v>0</v>
          </cell>
          <cell r="F131" t="str">
            <v>* ENSECADEIRA DA USINA - MD 1A. FASE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131</v>
          </cell>
          <cell r="B132">
            <v>0</v>
          </cell>
          <cell r="C132" t="str">
            <v>04.01.01</v>
          </cell>
          <cell r="E132">
            <v>4009106</v>
          </cell>
          <cell r="F132" t="str">
            <v>ENSEC. DA USINA - MD 1A.FASE - ENROCAMENTO</v>
          </cell>
          <cell r="G132" t="str">
            <v>M3</v>
          </cell>
          <cell r="H132">
            <v>15850</v>
          </cell>
          <cell r="I132">
            <v>1</v>
          </cell>
          <cell r="J132">
            <v>1</v>
          </cell>
          <cell r="K132">
            <v>1</v>
          </cell>
          <cell r="L132">
            <v>1</v>
          </cell>
          <cell r="M132">
            <v>0.74</v>
          </cell>
          <cell r="N132">
            <v>11729</v>
          </cell>
          <cell r="O132">
            <v>0.74</v>
          </cell>
          <cell r="P132">
            <v>11729</v>
          </cell>
        </row>
        <row r="133">
          <cell r="A133">
            <v>132</v>
          </cell>
          <cell r="B133">
            <v>0</v>
          </cell>
          <cell r="C133" t="str">
            <v>04.01.02</v>
          </cell>
          <cell r="E133">
            <v>4009151</v>
          </cell>
          <cell r="F133" t="str">
            <v>ENSEC. DA USINA - MD 1A.FASE - SOLO</v>
          </cell>
          <cell r="G133" t="str">
            <v>M3</v>
          </cell>
          <cell r="H133">
            <v>341242</v>
          </cell>
          <cell r="I133">
            <v>1</v>
          </cell>
          <cell r="J133">
            <v>1</v>
          </cell>
          <cell r="K133">
            <v>1</v>
          </cell>
          <cell r="L133">
            <v>1</v>
          </cell>
          <cell r="M133">
            <v>1.29</v>
          </cell>
          <cell r="N133">
            <v>440202.18</v>
          </cell>
          <cell r="O133">
            <v>1.29</v>
          </cell>
          <cell r="P133">
            <v>440202.18</v>
          </cell>
        </row>
        <row r="134">
          <cell r="A134">
            <v>133</v>
          </cell>
          <cell r="B134">
            <v>0</v>
          </cell>
          <cell r="C134" t="str">
            <v>04.01.02</v>
          </cell>
          <cell r="E134">
            <v>4009203</v>
          </cell>
          <cell r="F134" t="str">
            <v>ENSEC. DA USINA - MD 1A.FASE - TRANSICAO</v>
          </cell>
          <cell r="G134" t="str">
            <v>M3</v>
          </cell>
          <cell r="H134">
            <v>23700</v>
          </cell>
          <cell r="I134">
            <v>1</v>
          </cell>
          <cell r="J134">
            <v>1</v>
          </cell>
          <cell r="K134">
            <v>1</v>
          </cell>
          <cell r="L134">
            <v>1</v>
          </cell>
          <cell r="M134">
            <v>1.41</v>
          </cell>
          <cell r="N134">
            <v>33417</v>
          </cell>
          <cell r="O134">
            <v>1.41</v>
          </cell>
          <cell r="P134">
            <v>33417</v>
          </cell>
        </row>
        <row r="135">
          <cell r="A135">
            <v>134</v>
          </cell>
          <cell r="B135">
            <v>0</v>
          </cell>
          <cell r="C135" t="str">
            <v>04.01.03</v>
          </cell>
          <cell r="E135">
            <v>4009225</v>
          </cell>
          <cell r="F135" t="str">
            <v>ENSEC. DA USINA - MD 1A.FASE - RIP RAP</v>
          </cell>
          <cell r="G135" t="str">
            <v>M3</v>
          </cell>
          <cell r="H135">
            <v>47400</v>
          </cell>
          <cell r="I135">
            <v>1</v>
          </cell>
          <cell r="J135">
            <v>1</v>
          </cell>
          <cell r="K135">
            <v>1</v>
          </cell>
          <cell r="L135">
            <v>1</v>
          </cell>
          <cell r="M135">
            <v>1.82</v>
          </cell>
          <cell r="N135">
            <v>86268</v>
          </cell>
          <cell r="O135">
            <v>1.82</v>
          </cell>
          <cell r="P135">
            <v>86268</v>
          </cell>
        </row>
        <row r="136">
          <cell r="A136">
            <v>135</v>
          </cell>
          <cell r="B136">
            <v>8</v>
          </cell>
          <cell r="E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</row>
        <row r="137">
          <cell r="A137">
            <v>136</v>
          </cell>
          <cell r="B137">
            <v>4</v>
          </cell>
          <cell r="C137" t="str">
            <v>04.02</v>
          </cell>
          <cell r="E137">
            <v>0</v>
          </cell>
          <cell r="F137" t="str">
            <v>* ENSECADEIRA DA USINA - MD-JUSANTE 2A.FASE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</row>
        <row r="138">
          <cell r="A138">
            <v>137</v>
          </cell>
          <cell r="B138">
            <v>0</v>
          </cell>
          <cell r="C138" t="str">
            <v>04.02.01</v>
          </cell>
          <cell r="E138">
            <v>4009247</v>
          </cell>
          <cell r="F138" t="str">
            <v>ENSEC. DA USINA - MD-JUSANTE-2A.FASE - ENROCAMENTO</v>
          </cell>
          <cell r="G138" t="str">
            <v>M3</v>
          </cell>
          <cell r="H138">
            <v>0</v>
          </cell>
          <cell r="I138">
            <v>1</v>
          </cell>
          <cell r="J138">
            <v>1</v>
          </cell>
          <cell r="K138">
            <v>1</v>
          </cell>
          <cell r="L138">
            <v>1</v>
          </cell>
          <cell r="M138">
            <v>1.47</v>
          </cell>
          <cell r="N138">
            <v>0</v>
          </cell>
          <cell r="O138">
            <v>1.47</v>
          </cell>
          <cell r="P138">
            <v>0</v>
          </cell>
        </row>
        <row r="139">
          <cell r="A139">
            <v>138</v>
          </cell>
          <cell r="B139">
            <v>0</v>
          </cell>
          <cell r="C139" t="str">
            <v>04.02.02</v>
          </cell>
          <cell r="E139">
            <v>4009269</v>
          </cell>
          <cell r="F139" t="str">
            <v>ENSEC. DA USINA - MD-JUSANTE 2A.FASE - SOLO</v>
          </cell>
          <cell r="G139" t="str">
            <v>M3</v>
          </cell>
          <cell r="H139">
            <v>412726</v>
          </cell>
          <cell r="I139">
            <v>1</v>
          </cell>
          <cell r="J139">
            <v>1</v>
          </cell>
          <cell r="K139">
            <v>1</v>
          </cell>
          <cell r="L139">
            <v>1</v>
          </cell>
          <cell r="M139">
            <v>1.29</v>
          </cell>
          <cell r="N139">
            <v>532416.54</v>
          </cell>
          <cell r="O139">
            <v>1.29</v>
          </cell>
          <cell r="P139">
            <v>532416.54</v>
          </cell>
        </row>
        <row r="140">
          <cell r="A140">
            <v>139</v>
          </cell>
          <cell r="B140">
            <v>0</v>
          </cell>
          <cell r="C140" t="str">
            <v>04.02.03</v>
          </cell>
          <cell r="E140">
            <v>4009281</v>
          </cell>
          <cell r="F140" t="str">
            <v>ENSEC. DA USINA - MD-JUSANTE 2A.FASE - TRANSICAO</v>
          </cell>
          <cell r="G140" t="str">
            <v>M3</v>
          </cell>
          <cell r="H140">
            <v>19000</v>
          </cell>
          <cell r="I140">
            <v>1</v>
          </cell>
          <cell r="J140">
            <v>1</v>
          </cell>
          <cell r="K140">
            <v>1</v>
          </cell>
          <cell r="L140">
            <v>1</v>
          </cell>
          <cell r="M140">
            <v>1.41</v>
          </cell>
          <cell r="N140">
            <v>26790</v>
          </cell>
          <cell r="O140">
            <v>1.41</v>
          </cell>
          <cell r="P140">
            <v>26790</v>
          </cell>
        </row>
        <row r="141">
          <cell r="A141">
            <v>140</v>
          </cell>
          <cell r="B141">
            <v>0</v>
          </cell>
          <cell r="C141" t="str">
            <v>04.02.04</v>
          </cell>
          <cell r="E141">
            <v>4009300</v>
          </cell>
          <cell r="F141" t="str">
            <v>ENSEC. DA USINA - MD-JUSANTE 2A.FASE - RIP RAP</v>
          </cell>
          <cell r="G141" t="str">
            <v>M3</v>
          </cell>
          <cell r="H141">
            <v>39000</v>
          </cell>
          <cell r="I141">
            <v>1</v>
          </cell>
          <cell r="J141">
            <v>1</v>
          </cell>
          <cell r="K141">
            <v>1</v>
          </cell>
          <cell r="L141">
            <v>1</v>
          </cell>
          <cell r="M141">
            <v>1.58</v>
          </cell>
          <cell r="N141">
            <v>61620</v>
          </cell>
          <cell r="O141">
            <v>1.58</v>
          </cell>
          <cell r="P141">
            <v>61620</v>
          </cell>
        </row>
        <row r="142">
          <cell r="A142">
            <v>141</v>
          </cell>
          <cell r="B142">
            <v>8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</row>
        <row r="143">
          <cell r="A143">
            <v>142</v>
          </cell>
          <cell r="B143">
            <v>4</v>
          </cell>
          <cell r="C143" t="str">
            <v>04.03</v>
          </cell>
          <cell r="E143">
            <v>0</v>
          </cell>
          <cell r="F143" t="str">
            <v>* CONSTRUCAO DE DIQUES - ME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</row>
        <row r="144">
          <cell r="A144">
            <v>143</v>
          </cell>
          <cell r="B144">
            <v>0</v>
          </cell>
          <cell r="C144" t="str">
            <v>04.03.01</v>
          </cell>
          <cell r="E144">
            <v>4009407</v>
          </cell>
          <cell r="F144" t="str">
            <v>CONSTRUCAO DE DIQUES - ME - ENROCAMENTO</v>
          </cell>
          <cell r="G144" t="str">
            <v>M3</v>
          </cell>
          <cell r="H144">
            <v>0</v>
          </cell>
          <cell r="I144">
            <v>1</v>
          </cell>
          <cell r="J144">
            <v>1</v>
          </cell>
          <cell r="K144">
            <v>1</v>
          </cell>
          <cell r="L144">
            <v>1</v>
          </cell>
          <cell r="M144">
            <v>1.47</v>
          </cell>
          <cell r="N144">
            <v>0</v>
          </cell>
          <cell r="O144">
            <v>1.47</v>
          </cell>
          <cell r="P144">
            <v>0</v>
          </cell>
        </row>
        <row r="145">
          <cell r="A145">
            <v>144</v>
          </cell>
          <cell r="B145">
            <v>0</v>
          </cell>
          <cell r="C145" t="str">
            <v>04.03.02</v>
          </cell>
          <cell r="E145">
            <v>4009504</v>
          </cell>
          <cell r="F145" t="str">
            <v>CONSTRUCAO DE DIQUES - ME - SOLO</v>
          </cell>
          <cell r="G145" t="str">
            <v>M3</v>
          </cell>
          <cell r="H145">
            <v>103810</v>
          </cell>
          <cell r="I145">
            <v>1</v>
          </cell>
          <cell r="J145">
            <v>1</v>
          </cell>
          <cell r="K145">
            <v>1</v>
          </cell>
          <cell r="L145">
            <v>1</v>
          </cell>
          <cell r="M145">
            <v>1.29</v>
          </cell>
          <cell r="N145">
            <v>133914.9</v>
          </cell>
          <cell r="O145">
            <v>1.29</v>
          </cell>
          <cell r="P145">
            <v>133914.9</v>
          </cell>
        </row>
        <row r="146">
          <cell r="A146">
            <v>145</v>
          </cell>
          <cell r="B146">
            <v>0</v>
          </cell>
          <cell r="C146" t="str">
            <v>04.03.03</v>
          </cell>
          <cell r="E146">
            <v>4009601</v>
          </cell>
          <cell r="F146" t="str">
            <v>CONSTRUCAO DE DIQUES - ME - TRANSICAO</v>
          </cell>
          <cell r="G146" t="str">
            <v>M3</v>
          </cell>
          <cell r="H146">
            <v>9700</v>
          </cell>
          <cell r="I146">
            <v>1</v>
          </cell>
          <cell r="J146">
            <v>1</v>
          </cell>
          <cell r="K146">
            <v>1</v>
          </cell>
          <cell r="L146">
            <v>1</v>
          </cell>
          <cell r="M146">
            <v>2.4900000000000002</v>
          </cell>
          <cell r="N146">
            <v>24153</v>
          </cell>
          <cell r="O146">
            <v>2.4900000000000002</v>
          </cell>
          <cell r="P146">
            <v>24153</v>
          </cell>
        </row>
        <row r="147">
          <cell r="A147">
            <v>146</v>
          </cell>
          <cell r="B147">
            <v>0</v>
          </cell>
          <cell r="C147" t="str">
            <v>04.03.04</v>
          </cell>
          <cell r="E147">
            <v>4009708</v>
          </cell>
          <cell r="F147" t="str">
            <v>CONSTRUCAO DE DIQUES - ME - RIP RAP</v>
          </cell>
          <cell r="G147" t="str">
            <v>M3</v>
          </cell>
          <cell r="H147">
            <v>19400</v>
          </cell>
          <cell r="I147">
            <v>1</v>
          </cell>
          <cell r="J147">
            <v>1</v>
          </cell>
          <cell r="K147">
            <v>1</v>
          </cell>
          <cell r="L147">
            <v>1</v>
          </cell>
          <cell r="M147">
            <v>1.58</v>
          </cell>
          <cell r="N147">
            <v>30652</v>
          </cell>
          <cell r="O147">
            <v>1.58</v>
          </cell>
          <cell r="P147">
            <v>30652</v>
          </cell>
        </row>
        <row r="148">
          <cell r="A148">
            <v>147</v>
          </cell>
          <cell r="B148">
            <v>8</v>
          </cell>
          <cell r="E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A149">
            <v>148</v>
          </cell>
          <cell r="B149">
            <v>4</v>
          </cell>
          <cell r="C149" t="str">
            <v>04.04</v>
          </cell>
          <cell r="E149">
            <v>0</v>
          </cell>
          <cell r="F149" t="str">
            <v>* ENSECADEIRA VERTEDOURO - ME - 1A. FASE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</row>
        <row r="150">
          <cell r="A150">
            <v>149</v>
          </cell>
          <cell r="B150">
            <v>0</v>
          </cell>
          <cell r="C150" t="str">
            <v>04.04.01</v>
          </cell>
          <cell r="E150">
            <v>4009720</v>
          </cell>
          <cell r="F150" t="str">
            <v>ENSEC. VERTEDOURO - ME - 1A. FASE - ENROCAMENTO</v>
          </cell>
          <cell r="G150" t="str">
            <v>M3</v>
          </cell>
          <cell r="H150">
            <v>11610</v>
          </cell>
          <cell r="I150">
            <v>1</v>
          </cell>
          <cell r="J150">
            <v>1</v>
          </cell>
          <cell r="K150">
            <v>1</v>
          </cell>
          <cell r="L150">
            <v>1</v>
          </cell>
          <cell r="M150">
            <v>0.74</v>
          </cell>
          <cell r="N150">
            <v>8591.4</v>
          </cell>
          <cell r="O150">
            <v>0.74</v>
          </cell>
          <cell r="P150">
            <v>8591.4</v>
          </cell>
        </row>
        <row r="151">
          <cell r="A151">
            <v>150</v>
          </cell>
          <cell r="B151">
            <v>0</v>
          </cell>
          <cell r="C151" t="str">
            <v>04.04.02</v>
          </cell>
          <cell r="E151">
            <v>4009742</v>
          </cell>
          <cell r="F151" t="str">
            <v>ENSEC. VERTEDOURO - ME - 1A. FASE - SOLO</v>
          </cell>
          <cell r="G151" t="str">
            <v>M3</v>
          </cell>
          <cell r="H151">
            <v>449100</v>
          </cell>
          <cell r="I151">
            <v>1</v>
          </cell>
          <cell r="J151">
            <v>1</v>
          </cell>
          <cell r="K151">
            <v>1</v>
          </cell>
          <cell r="L151">
            <v>1</v>
          </cell>
          <cell r="M151">
            <v>1.29</v>
          </cell>
          <cell r="N151">
            <v>579339</v>
          </cell>
          <cell r="O151">
            <v>1.29</v>
          </cell>
          <cell r="P151">
            <v>579339</v>
          </cell>
        </row>
        <row r="152">
          <cell r="A152">
            <v>151</v>
          </cell>
          <cell r="B152">
            <v>0</v>
          </cell>
          <cell r="C152" t="str">
            <v>04.04.03</v>
          </cell>
          <cell r="E152">
            <v>4009764</v>
          </cell>
          <cell r="F152" t="str">
            <v>ENSEC. VERTEDOURO - ME - 1A. FASE - TRANSICAO</v>
          </cell>
          <cell r="G152" t="str">
            <v>M3</v>
          </cell>
          <cell r="H152">
            <v>29000</v>
          </cell>
          <cell r="I152">
            <v>1</v>
          </cell>
          <cell r="J152">
            <v>1</v>
          </cell>
          <cell r="K152">
            <v>1</v>
          </cell>
          <cell r="L152">
            <v>1</v>
          </cell>
          <cell r="M152">
            <v>2.5099999999999998</v>
          </cell>
          <cell r="N152">
            <v>72790</v>
          </cell>
          <cell r="O152">
            <v>2.5099999999999998</v>
          </cell>
          <cell r="P152">
            <v>72790</v>
          </cell>
        </row>
        <row r="153">
          <cell r="A153">
            <v>152</v>
          </cell>
          <cell r="B153">
            <v>0</v>
          </cell>
          <cell r="C153" t="str">
            <v>04.04.04</v>
          </cell>
          <cell r="E153">
            <v>4009786</v>
          </cell>
          <cell r="F153" t="str">
            <v>ENSEC. VERTEDOURO - ME - 1A. FASE - RIP RAP</v>
          </cell>
          <cell r="G153" t="str">
            <v>M3</v>
          </cell>
          <cell r="H153">
            <v>58000</v>
          </cell>
          <cell r="I153">
            <v>1</v>
          </cell>
          <cell r="J153">
            <v>1</v>
          </cell>
          <cell r="K153">
            <v>1</v>
          </cell>
          <cell r="L153">
            <v>1</v>
          </cell>
          <cell r="M153">
            <v>1.58</v>
          </cell>
          <cell r="N153">
            <v>91640</v>
          </cell>
          <cell r="O153">
            <v>1.58</v>
          </cell>
          <cell r="P153">
            <v>91640</v>
          </cell>
        </row>
        <row r="154">
          <cell r="A154">
            <v>153</v>
          </cell>
          <cell r="B154">
            <v>8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</row>
        <row r="155">
          <cell r="A155">
            <v>154</v>
          </cell>
          <cell r="B155">
            <v>4</v>
          </cell>
          <cell r="C155" t="str">
            <v>04.05</v>
          </cell>
          <cell r="E155">
            <v>0</v>
          </cell>
          <cell r="F155" t="str">
            <v>* ENSECADEIRA VERTEDOURO - ME - 2A. FASE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</row>
        <row r="156">
          <cell r="A156">
            <v>155</v>
          </cell>
          <cell r="B156">
            <v>0</v>
          </cell>
          <cell r="C156" t="str">
            <v>04.05.01</v>
          </cell>
          <cell r="E156">
            <v>4009805</v>
          </cell>
          <cell r="F156" t="str">
            <v>ENSEC. VERTEDOURO - ME - 2A. FASE - ENROCAMENTO</v>
          </cell>
          <cell r="G156" t="str">
            <v>M3</v>
          </cell>
          <cell r="H156">
            <v>0</v>
          </cell>
          <cell r="I156">
            <v>1</v>
          </cell>
          <cell r="J156">
            <v>1</v>
          </cell>
          <cell r="K156">
            <v>1</v>
          </cell>
          <cell r="L156">
            <v>1</v>
          </cell>
          <cell r="M156">
            <v>1.47</v>
          </cell>
          <cell r="N156">
            <v>0</v>
          </cell>
          <cell r="O156">
            <v>1.47</v>
          </cell>
          <cell r="P156">
            <v>0</v>
          </cell>
        </row>
        <row r="157">
          <cell r="A157">
            <v>156</v>
          </cell>
          <cell r="B157">
            <v>0</v>
          </cell>
          <cell r="C157" t="str">
            <v>04.05.02</v>
          </cell>
          <cell r="E157">
            <v>4009827</v>
          </cell>
          <cell r="F157" t="str">
            <v>ENSEC. VERTEDOURO - ME - 2A. FASE - SOLO</v>
          </cell>
          <cell r="G157" t="str">
            <v>M3</v>
          </cell>
          <cell r="H157">
            <v>185770</v>
          </cell>
          <cell r="I157">
            <v>1</v>
          </cell>
          <cell r="J157">
            <v>1</v>
          </cell>
          <cell r="K157">
            <v>1</v>
          </cell>
          <cell r="L157">
            <v>1</v>
          </cell>
          <cell r="M157">
            <v>1.29</v>
          </cell>
          <cell r="N157">
            <v>239643.3</v>
          </cell>
          <cell r="O157">
            <v>1.29</v>
          </cell>
          <cell r="P157">
            <v>239643.3</v>
          </cell>
        </row>
        <row r="158">
          <cell r="A158">
            <v>157</v>
          </cell>
          <cell r="B158">
            <v>0</v>
          </cell>
          <cell r="C158" t="str">
            <v>04.05.03</v>
          </cell>
          <cell r="E158">
            <v>4009849</v>
          </cell>
          <cell r="F158" t="str">
            <v>ENSEC. VERTEDOURO - ME - 2A. FASE - TRANSICAO</v>
          </cell>
          <cell r="G158" t="str">
            <v>M3</v>
          </cell>
          <cell r="H158">
            <v>11500</v>
          </cell>
          <cell r="I158">
            <v>1</v>
          </cell>
          <cell r="J158">
            <v>1</v>
          </cell>
          <cell r="K158">
            <v>1</v>
          </cell>
          <cell r="L158">
            <v>1</v>
          </cell>
          <cell r="M158">
            <v>2.5099999999999998</v>
          </cell>
          <cell r="N158">
            <v>28865</v>
          </cell>
          <cell r="O158">
            <v>2.5099999999999998</v>
          </cell>
          <cell r="P158">
            <v>28865</v>
          </cell>
        </row>
        <row r="159">
          <cell r="A159">
            <v>158</v>
          </cell>
          <cell r="B159">
            <v>0</v>
          </cell>
          <cell r="C159" t="str">
            <v>04.05.04</v>
          </cell>
          <cell r="E159">
            <v>4009861</v>
          </cell>
          <cell r="F159" t="str">
            <v>ENSEC. VERTEDOURO - ME - 2A. FASE - RIP RAP</v>
          </cell>
          <cell r="G159" t="str">
            <v>M3</v>
          </cell>
          <cell r="H159">
            <v>23000</v>
          </cell>
          <cell r="I159">
            <v>1</v>
          </cell>
          <cell r="J159">
            <v>1</v>
          </cell>
          <cell r="K159">
            <v>1</v>
          </cell>
          <cell r="L159">
            <v>1</v>
          </cell>
          <cell r="M159">
            <v>1.58</v>
          </cell>
          <cell r="N159">
            <v>36340</v>
          </cell>
          <cell r="O159">
            <v>1.58</v>
          </cell>
          <cell r="P159">
            <v>36340</v>
          </cell>
        </row>
        <row r="160">
          <cell r="A160">
            <v>159</v>
          </cell>
          <cell r="B160">
            <v>8</v>
          </cell>
          <cell r="E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</row>
        <row r="161">
          <cell r="A161">
            <v>160</v>
          </cell>
          <cell r="B161">
            <v>4</v>
          </cell>
          <cell r="C161" t="str">
            <v>04.06</v>
          </cell>
          <cell r="E161">
            <v>0</v>
          </cell>
          <cell r="F161" t="str">
            <v>* ENSECADEIRA MONTANTE (MD) - FASE 1AA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</row>
        <row r="162">
          <cell r="A162">
            <v>161</v>
          </cell>
          <cell r="B162">
            <v>0</v>
          </cell>
          <cell r="C162" t="str">
            <v>04.06.01</v>
          </cell>
          <cell r="E162">
            <v>4009902</v>
          </cell>
          <cell r="F162" t="str">
            <v>ENSEC. MONTANTE (MD) - FASE 1AA - ENROCAMENTO</v>
          </cell>
          <cell r="G162" t="str">
            <v>M3</v>
          </cell>
          <cell r="H162">
            <v>0</v>
          </cell>
          <cell r="I162">
            <v>1</v>
          </cell>
          <cell r="J162">
            <v>1</v>
          </cell>
          <cell r="K162">
            <v>1</v>
          </cell>
          <cell r="L162">
            <v>1</v>
          </cell>
          <cell r="M162">
            <v>1.47</v>
          </cell>
          <cell r="N162">
            <v>0</v>
          </cell>
          <cell r="O162">
            <v>1.47</v>
          </cell>
          <cell r="P162">
            <v>0</v>
          </cell>
        </row>
        <row r="163">
          <cell r="A163">
            <v>162</v>
          </cell>
          <cell r="B163">
            <v>0</v>
          </cell>
          <cell r="C163" t="str">
            <v>04.06.02</v>
          </cell>
          <cell r="E163">
            <v>4009924</v>
          </cell>
          <cell r="F163" t="str">
            <v>ENSEC. MONTANTE (MD) - FASE 1AA - SOLO</v>
          </cell>
          <cell r="G163" t="str">
            <v>M3</v>
          </cell>
          <cell r="H163">
            <v>0</v>
          </cell>
          <cell r="I163">
            <v>1</v>
          </cell>
          <cell r="J163">
            <v>1</v>
          </cell>
          <cell r="K163">
            <v>1</v>
          </cell>
          <cell r="L163">
            <v>1</v>
          </cell>
          <cell r="M163">
            <v>1.18</v>
          </cell>
          <cell r="N163">
            <v>0</v>
          </cell>
          <cell r="O163">
            <v>1.18</v>
          </cell>
          <cell r="P163">
            <v>0</v>
          </cell>
        </row>
        <row r="164">
          <cell r="A164">
            <v>163</v>
          </cell>
          <cell r="B164">
            <v>0</v>
          </cell>
          <cell r="C164" t="str">
            <v>04.06.03</v>
          </cell>
          <cell r="E164">
            <v>4009946</v>
          </cell>
          <cell r="F164" t="str">
            <v>ENSEC. MONTANTE (MD) - FASE 1AA - TRANSICAO</v>
          </cell>
          <cell r="G164" t="str">
            <v>M3</v>
          </cell>
          <cell r="H164">
            <v>0</v>
          </cell>
          <cell r="I164">
            <v>1</v>
          </cell>
          <cell r="J164">
            <v>1</v>
          </cell>
          <cell r="K164">
            <v>1</v>
          </cell>
          <cell r="L164">
            <v>1</v>
          </cell>
          <cell r="M164">
            <v>2.09</v>
          </cell>
          <cell r="N164">
            <v>0</v>
          </cell>
          <cell r="O164">
            <v>2.09</v>
          </cell>
          <cell r="P164">
            <v>0</v>
          </cell>
        </row>
        <row r="165">
          <cell r="A165">
            <v>164</v>
          </cell>
          <cell r="B165">
            <v>0</v>
          </cell>
          <cell r="C165" t="str">
            <v>04.06.04</v>
          </cell>
          <cell r="E165">
            <v>4009968</v>
          </cell>
          <cell r="F165" t="str">
            <v>ENSEC. MONTANTE (MD) - FASE 1AA - RIP RAP</v>
          </cell>
          <cell r="G165" t="str">
            <v>M3</v>
          </cell>
          <cell r="H165">
            <v>0</v>
          </cell>
          <cell r="I165">
            <v>1</v>
          </cell>
          <cell r="J165">
            <v>1</v>
          </cell>
          <cell r="K165">
            <v>1</v>
          </cell>
          <cell r="L165">
            <v>1</v>
          </cell>
          <cell r="M165">
            <v>4.1500000000000004</v>
          </cell>
          <cell r="N165">
            <v>0</v>
          </cell>
          <cell r="O165">
            <v>4.1500000000000004</v>
          </cell>
          <cell r="P165">
            <v>0</v>
          </cell>
        </row>
        <row r="166">
          <cell r="A166">
            <v>165</v>
          </cell>
          <cell r="B166">
            <v>8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</row>
        <row r="167">
          <cell r="A167">
            <v>166</v>
          </cell>
          <cell r="B167">
            <v>4</v>
          </cell>
          <cell r="C167" t="str">
            <v>04.07</v>
          </cell>
          <cell r="E167">
            <v>0</v>
          </cell>
          <cell r="F167" t="str">
            <v>* ENSECADEIRA MONTANTE (ME) - FASE 1D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>
            <v>167</v>
          </cell>
          <cell r="B168">
            <v>0</v>
          </cell>
          <cell r="C168" t="str">
            <v>04.07.01</v>
          </cell>
          <cell r="E168">
            <v>4010003</v>
          </cell>
          <cell r="F168" t="str">
            <v>ENSEC. MONTANTE (ME) - FASE 1D - ENROCAMENTO</v>
          </cell>
          <cell r="G168" t="str">
            <v>M3</v>
          </cell>
          <cell r="H168">
            <v>0</v>
          </cell>
          <cell r="I168">
            <v>1</v>
          </cell>
          <cell r="J168">
            <v>1</v>
          </cell>
          <cell r="K168">
            <v>1</v>
          </cell>
          <cell r="L168">
            <v>1</v>
          </cell>
          <cell r="M168">
            <v>1.47</v>
          </cell>
          <cell r="N168">
            <v>0</v>
          </cell>
          <cell r="O168">
            <v>1.47</v>
          </cell>
          <cell r="P168">
            <v>0</v>
          </cell>
        </row>
        <row r="169">
          <cell r="A169">
            <v>168</v>
          </cell>
          <cell r="B169">
            <v>0</v>
          </cell>
          <cell r="C169" t="str">
            <v>04.07.02</v>
          </cell>
          <cell r="E169">
            <v>4010025</v>
          </cell>
          <cell r="F169" t="str">
            <v>ENSEC. MONTANTE (ME) - FASE 1D - SOLO</v>
          </cell>
          <cell r="G169" t="str">
            <v>M3</v>
          </cell>
          <cell r="H169">
            <v>0</v>
          </cell>
          <cell r="I169">
            <v>1</v>
          </cell>
          <cell r="J169">
            <v>1</v>
          </cell>
          <cell r="K169">
            <v>1</v>
          </cell>
          <cell r="L169">
            <v>1</v>
          </cell>
          <cell r="M169">
            <v>1.18</v>
          </cell>
          <cell r="N169">
            <v>0</v>
          </cell>
          <cell r="O169">
            <v>1.18</v>
          </cell>
          <cell r="P169">
            <v>0</v>
          </cell>
        </row>
        <row r="170">
          <cell r="A170">
            <v>169</v>
          </cell>
          <cell r="B170">
            <v>0</v>
          </cell>
          <cell r="C170" t="str">
            <v>04.07.03</v>
          </cell>
          <cell r="E170">
            <v>4010047</v>
          </cell>
          <cell r="F170" t="str">
            <v>ENSEC. MONTANTE (ME) - FASE 1D - TRANSICAO</v>
          </cell>
          <cell r="G170" t="str">
            <v>M3</v>
          </cell>
          <cell r="H170">
            <v>0</v>
          </cell>
          <cell r="I170">
            <v>1</v>
          </cell>
          <cell r="J170">
            <v>1</v>
          </cell>
          <cell r="K170">
            <v>1</v>
          </cell>
          <cell r="L170">
            <v>1</v>
          </cell>
          <cell r="M170">
            <v>2.09</v>
          </cell>
          <cell r="N170">
            <v>0</v>
          </cell>
          <cell r="O170">
            <v>2.09</v>
          </cell>
          <cell r="P170">
            <v>0</v>
          </cell>
        </row>
        <row r="171">
          <cell r="A171">
            <v>170</v>
          </cell>
          <cell r="B171">
            <v>0</v>
          </cell>
          <cell r="C171" t="str">
            <v>04.07.04</v>
          </cell>
          <cell r="E171">
            <v>4010069</v>
          </cell>
          <cell r="F171" t="str">
            <v>ENSEC. MONTANTE (ME) - FASE 1D - RIP RAP</v>
          </cell>
          <cell r="G171" t="str">
            <v>M3</v>
          </cell>
          <cell r="H171">
            <v>0</v>
          </cell>
          <cell r="I171">
            <v>1</v>
          </cell>
          <cell r="J171">
            <v>1</v>
          </cell>
          <cell r="K171">
            <v>1</v>
          </cell>
          <cell r="L171">
            <v>1</v>
          </cell>
          <cell r="M171">
            <v>4.1500000000000004</v>
          </cell>
          <cell r="N171">
            <v>0</v>
          </cell>
          <cell r="O171">
            <v>4.1500000000000004</v>
          </cell>
          <cell r="P171">
            <v>0</v>
          </cell>
        </row>
        <row r="172">
          <cell r="A172">
            <v>171</v>
          </cell>
          <cell r="B172">
            <v>8</v>
          </cell>
          <cell r="E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</row>
        <row r="173">
          <cell r="A173">
            <v>172</v>
          </cell>
          <cell r="B173">
            <v>4</v>
          </cell>
          <cell r="C173" t="str">
            <v>04.08</v>
          </cell>
          <cell r="E173">
            <v>0</v>
          </cell>
          <cell r="F173" t="str">
            <v>* PRE-ENSECADEIRA MONTANTE (LR) - ELEV.136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</row>
        <row r="174">
          <cell r="A174">
            <v>173</v>
          </cell>
          <cell r="B174">
            <v>0</v>
          </cell>
          <cell r="C174" t="str">
            <v>04.08.01</v>
          </cell>
          <cell r="E174">
            <v>4010100</v>
          </cell>
          <cell r="F174" t="str">
            <v>PRE-ENSEC. MONT.(LR) - ELEV.136 - ENROCAMENTO</v>
          </cell>
          <cell r="G174" t="str">
            <v>M3</v>
          </cell>
          <cell r="H174">
            <v>273450</v>
          </cell>
          <cell r="I174">
            <v>1</v>
          </cell>
          <cell r="J174">
            <v>1</v>
          </cell>
          <cell r="K174">
            <v>1</v>
          </cell>
          <cell r="L174">
            <v>1</v>
          </cell>
          <cell r="M174">
            <v>0.75</v>
          </cell>
          <cell r="N174">
            <v>205087.5</v>
          </cell>
          <cell r="O174">
            <v>0.75</v>
          </cell>
          <cell r="P174">
            <v>205087.5</v>
          </cell>
        </row>
        <row r="175">
          <cell r="A175">
            <v>174</v>
          </cell>
          <cell r="B175">
            <v>0</v>
          </cell>
          <cell r="C175" t="str">
            <v>04.08.02</v>
          </cell>
          <cell r="E175">
            <v>4010122</v>
          </cell>
          <cell r="F175" t="str">
            <v>PRE-ENSEC. MONT.(LR) - ELEV.136 - SOLO</v>
          </cell>
          <cell r="G175" t="str">
            <v>M3</v>
          </cell>
          <cell r="H175">
            <v>418800</v>
          </cell>
          <cell r="I175">
            <v>1</v>
          </cell>
          <cell r="J175">
            <v>1</v>
          </cell>
          <cell r="K175">
            <v>1</v>
          </cell>
          <cell r="L175">
            <v>1</v>
          </cell>
          <cell r="M175">
            <v>0.81</v>
          </cell>
          <cell r="N175">
            <v>339228</v>
          </cell>
          <cell r="O175">
            <v>0.81</v>
          </cell>
          <cell r="P175">
            <v>339228</v>
          </cell>
        </row>
        <row r="176">
          <cell r="A176">
            <v>175</v>
          </cell>
          <cell r="B176">
            <v>0</v>
          </cell>
          <cell r="C176" t="str">
            <v>04.08.03</v>
          </cell>
          <cell r="E176">
            <v>4010144</v>
          </cell>
          <cell r="F176" t="str">
            <v>PRE-ENSEC. MONT.(LR) - ELEV.136 - TRANSICAO</v>
          </cell>
          <cell r="G176" t="str">
            <v>M3</v>
          </cell>
          <cell r="H176">
            <v>7900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1.02</v>
          </cell>
          <cell r="N176">
            <v>8058</v>
          </cell>
          <cell r="O176">
            <v>1.02</v>
          </cell>
          <cell r="P176">
            <v>8058</v>
          </cell>
        </row>
        <row r="177">
          <cell r="A177">
            <v>176</v>
          </cell>
          <cell r="B177">
            <v>0</v>
          </cell>
          <cell r="C177" t="str">
            <v>04.08.04</v>
          </cell>
          <cell r="E177">
            <v>4010166</v>
          </cell>
          <cell r="F177" t="str">
            <v>PRE-ENSEC. MONT.(LR) - ELEV.136 - RIP RAP</v>
          </cell>
          <cell r="G177" t="str">
            <v>M3</v>
          </cell>
          <cell r="H177">
            <v>0</v>
          </cell>
          <cell r="I177">
            <v>1</v>
          </cell>
          <cell r="J177">
            <v>1</v>
          </cell>
          <cell r="K177">
            <v>1</v>
          </cell>
          <cell r="L177">
            <v>1</v>
          </cell>
          <cell r="M177">
            <v>4.3899999999999997</v>
          </cell>
          <cell r="N177">
            <v>0</v>
          </cell>
          <cell r="O177">
            <v>4.3899999999999997</v>
          </cell>
          <cell r="P177">
            <v>0</v>
          </cell>
        </row>
        <row r="178">
          <cell r="A178">
            <v>177</v>
          </cell>
          <cell r="B178">
            <v>8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</row>
        <row r="179">
          <cell r="A179">
            <v>178</v>
          </cell>
          <cell r="B179">
            <v>4</v>
          </cell>
          <cell r="C179" t="str">
            <v>04.09</v>
          </cell>
          <cell r="E179">
            <v>0</v>
          </cell>
          <cell r="F179" t="str">
            <v>* ENSECADEIRA MONTANTE (LR ALT 151) - TR 100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</row>
        <row r="180">
          <cell r="A180">
            <v>179</v>
          </cell>
          <cell r="B180">
            <v>0</v>
          </cell>
          <cell r="C180" t="str">
            <v>04.09.01</v>
          </cell>
          <cell r="E180">
            <v>4010207</v>
          </cell>
          <cell r="F180" t="str">
            <v>ENSEC. MONTANTE (LR ALT 151) - TR 100 - ENROCAMENTO</v>
          </cell>
          <cell r="G180" t="str">
            <v>M3</v>
          </cell>
          <cell r="H180">
            <v>0</v>
          </cell>
          <cell r="I180">
            <v>1</v>
          </cell>
          <cell r="J180">
            <v>1</v>
          </cell>
          <cell r="K180">
            <v>1</v>
          </cell>
          <cell r="L180">
            <v>1</v>
          </cell>
          <cell r="M180">
            <v>4.26</v>
          </cell>
          <cell r="N180">
            <v>0</v>
          </cell>
          <cell r="O180">
            <v>4.26</v>
          </cell>
          <cell r="P180">
            <v>0</v>
          </cell>
        </row>
        <row r="181">
          <cell r="A181">
            <v>180</v>
          </cell>
          <cell r="B181">
            <v>0</v>
          </cell>
          <cell r="C181" t="str">
            <v>04.09.02</v>
          </cell>
          <cell r="E181">
            <v>4010229</v>
          </cell>
          <cell r="F181" t="str">
            <v>ENSEC. MONTANTE (LR ALT 151) - TR 100 - SOLO</v>
          </cell>
          <cell r="G181" t="str">
            <v>M3</v>
          </cell>
          <cell r="H181">
            <v>216320</v>
          </cell>
          <cell r="I181">
            <v>1</v>
          </cell>
          <cell r="J181">
            <v>1</v>
          </cell>
          <cell r="K181">
            <v>1</v>
          </cell>
          <cell r="L181">
            <v>1</v>
          </cell>
          <cell r="M181">
            <v>1.29</v>
          </cell>
          <cell r="N181">
            <v>279052.79999999999</v>
          </cell>
          <cell r="O181">
            <v>1.29</v>
          </cell>
          <cell r="P181">
            <v>279052.79999999999</v>
          </cell>
        </row>
        <row r="182">
          <cell r="A182">
            <v>181</v>
          </cell>
          <cell r="B182">
            <v>0</v>
          </cell>
          <cell r="C182" t="str">
            <v>04.09.03</v>
          </cell>
          <cell r="E182">
            <v>4010241</v>
          </cell>
          <cell r="F182" t="str">
            <v>ENSEC. MONTANTE (LR ALT 151) - TR 100 - TRANSICAO</v>
          </cell>
          <cell r="G182" t="str">
            <v>M3</v>
          </cell>
          <cell r="H182">
            <v>16660</v>
          </cell>
          <cell r="I182">
            <v>1</v>
          </cell>
          <cell r="J182">
            <v>1</v>
          </cell>
          <cell r="K182">
            <v>1</v>
          </cell>
          <cell r="L182">
            <v>1</v>
          </cell>
          <cell r="M182">
            <v>2.5099999999999998</v>
          </cell>
          <cell r="N182">
            <v>41816.6</v>
          </cell>
          <cell r="O182">
            <v>2.5099999999999998</v>
          </cell>
          <cell r="P182">
            <v>41816.6</v>
          </cell>
        </row>
        <row r="183">
          <cell r="A183">
            <v>182</v>
          </cell>
          <cell r="B183">
            <v>0</v>
          </cell>
          <cell r="C183" t="str">
            <v>04.09.04</v>
          </cell>
          <cell r="E183">
            <v>4010263</v>
          </cell>
          <cell r="F183" t="str">
            <v>ENSEC. MONTANTE (LR ALT 151) - TR 100 - RIP RAP</v>
          </cell>
          <cell r="G183" t="str">
            <v>M3</v>
          </cell>
          <cell r="H183">
            <v>33320</v>
          </cell>
          <cell r="I183">
            <v>1</v>
          </cell>
          <cell r="J183">
            <v>1</v>
          </cell>
          <cell r="K183">
            <v>1</v>
          </cell>
          <cell r="L183">
            <v>1</v>
          </cell>
          <cell r="M183">
            <v>1.58</v>
          </cell>
          <cell r="N183">
            <v>52645.599999999999</v>
          </cell>
          <cell r="O183">
            <v>1.58</v>
          </cell>
          <cell r="P183">
            <v>52645.599999999999</v>
          </cell>
        </row>
        <row r="184">
          <cell r="A184">
            <v>183</v>
          </cell>
          <cell r="B184">
            <v>8</v>
          </cell>
          <cell r="E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A185">
            <v>184</v>
          </cell>
          <cell r="B185">
            <v>4</v>
          </cell>
          <cell r="C185" t="str">
            <v>04.10</v>
          </cell>
          <cell r="E185">
            <v>0</v>
          </cell>
          <cell r="F185" t="str">
            <v>* ENSECADEIRA JUSANTE (MD) - FASE 1C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185</v>
          </cell>
          <cell r="B186">
            <v>0</v>
          </cell>
          <cell r="C186" t="str">
            <v>04.10.01</v>
          </cell>
          <cell r="E186">
            <v>4010304</v>
          </cell>
          <cell r="F186" t="str">
            <v>ENSEC. JUSANTE (MD) - FASE 1C - ENROCAMENTO</v>
          </cell>
          <cell r="G186" t="str">
            <v>M3</v>
          </cell>
          <cell r="H186">
            <v>0</v>
          </cell>
          <cell r="I186">
            <v>1</v>
          </cell>
          <cell r="J186">
            <v>1</v>
          </cell>
          <cell r="K186">
            <v>1</v>
          </cell>
          <cell r="L186">
            <v>1</v>
          </cell>
          <cell r="M186">
            <v>1.47</v>
          </cell>
          <cell r="N186">
            <v>0</v>
          </cell>
          <cell r="O186">
            <v>1.47</v>
          </cell>
          <cell r="P186">
            <v>0</v>
          </cell>
        </row>
        <row r="187">
          <cell r="A187">
            <v>186</v>
          </cell>
          <cell r="B187">
            <v>0</v>
          </cell>
          <cell r="C187" t="str">
            <v>04.10.02</v>
          </cell>
          <cell r="E187">
            <v>4010326</v>
          </cell>
          <cell r="F187" t="str">
            <v>ENSEC. JUSANTE (MD) - FASE 1C - SOLO</v>
          </cell>
          <cell r="G187" t="str">
            <v>M3</v>
          </cell>
          <cell r="H187">
            <v>0</v>
          </cell>
          <cell r="I187">
            <v>1</v>
          </cell>
          <cell r="J187">
            <v>1</v>
          </cell>
          <cell r="K187">
            <v>1</v>
          </cell>
          <cell r="L187">
            <v>1</v>
          </cell>
          <cell r="M187">
            <v>1.18</v>
          </cell>
          <cell r="N187">
            <v>0</v>
          </cell>
          <cell r="O187">
            <v>1.18</v>
          </cell>
          <cell r="P187">
            <v>0</v>
          </cell>
        </row>
        <row r="188">
          <cell r="A188">
            <v>187</v>
          </cell>
          <cell r="B188">
            <v>0</v>
          </cell>
          <cell r="C188" t="str">
            <v>04.10.03</v>
          </cell>
          <cell r="E188">
            <v>4010348</v>
          </cell>
          <cell r="F188" t="str">
            <v>ENSEC. JUSANTE (MD) - FASE 1C - TRANSICAO</v>
          </cell>
          <cell r="G188" t="str">
            <v>M3</v>
          </cell>
          <cell r="H188">
            <v>0</v>
          </cell>
          <cell r="I188">
            <v>1</v>
          </cell>
          <cell r="J188">
            <v>1</v>
          </cell>
          <cell r="K188">
            <v>1</v>
          </cell>
          <cell r="L188">
            <v>1</v>
          </cell>
          <cell r="M188">
            <v>2.09</v>
          </cell>
          <cell r="N188">
            <v>0</v>
          </cell>
          <cell r="O188">
            <v>2.09</v>
          </cell>
          <cell r="P188">
            <v>0</v>
          </cell>
        </row>
        <row r="189">
          <cell r="A189">
            <v>188</v>
          </cell>
          <cell r="B189">
            <v>0</v>
          </cell>
          <cell r="C189" t="str">
            <v>04.10.04</v>
          </cell>
          <cell r="E189">
            <v>4010360</v>
          </cell>
          <cell r="F189" t="str">
            <v>ENSEC. JUSANTE (MD) - FASE 1C - RIP RAP</v>
          </cell>
          <cell r="G189" t="str">
            <v>M3</v>
          </cell>
          <cell r="H189">
            <v>0</v>
          </cell>
          <cell r="I189">
            <v>1</v>
          </cell>
          <cell r="J189">
            <v>1</v>
          </cell>
          <cell r="K189">
            <v>1</v>
          </cell>
          <cell r="L189">
            <v>1</v>
          </cell>
          <cell r="M189">
            <v>4.1500000000000004</v>
          </cell>
          <cell r="N189">
            <v>0</v>
          </cell>
          <cell r="O189">
            <v>4.1500000000000004</v>
          </cell>
          <cell r="P189">
            <v>0</v>
          </cell>
        </row>
        <row r="190">
          <cell r="A190">
            <v>189</v>
          </cell>
          <cell r="B190">
            <v>8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</row>
        <row r="191">
          <cell r="A191">
            <v>190</v>
          </cell>
          <cell r="B191">
            <v>4</v>
          </cell>
          <cell r="C191" t="str">
            <v>04.11</v>
          </cell>
          <cell r="E191">
            <v>0</v>
          </cell>
          <cell r="F191" t="str">
            <v>* ENSECADEIRA JUSANTE (ME) - FASE 1D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</row>
        <row r="192">
          <cell r="A192">
            <v>191</v>
          </cell>
          <cell r="B192">
            <v>0</v>
          </cell>
          <cell r="C192" t="str">
            <v>04.11.01</v>
          </cell>
          <cell r="E192">
            <v>4010401</v>
          </cell>
          <cell r="F192" t="str">
            <v>ENSEC. JUSANTE (ME) - FASE 1D - ENROCAMENTO</v>
          </cell>
          <cell r="G192" t="str">
            <v>M3</v>
          </cell>
          <cell r="H192">
            <v>0</v>
          </cell>
          <cell r="I192">
            <v>1</v>
          </cell>
          <cell r="J192">
            <v>1</v>
          </cell>
          <cell r="K192">
            <v>1</v>
          </cell>
          <cell r="L192">
            <v>1</v>
          </cell>
          <cell r="M192">
            <v>0.67</v>
          </cell>
          <cell r="N192">
            <v>0</v>
          </cell>
          <cell r="O192">
            <v>0.67</v>
          </cell>
          <cell r="P192">
            <v>0</v>
          </cell>
        </row>
        <row r="193">
          <cell r="A193">
            <v>192</v>
          </cell>
          <cell r="B193">
            <v>0</v>
          </cell>
          <cell r="C193" t="str">
            <v>04.11.02</v>
          </cell>
          <cell r="E193">
            <v>4010423</v>
          </cell>
          <cell r="F193" t="str">
            <v>ENSEC. JUSANTE (ME) - FASE 1D - SOLO</v>
          </cell>
          <cell r="G193" t="str">
            <v>M3</v>
          </cell>
          <cell r="H193">
            <v>0</v>
          </cell>
          <cell r="I193">
            <v>1</v>
          </cell>
          <cell r="J193">
            <v>1</v>
          </cell>
          <cell r="K193">
            <v>1</v>
          </cell>
          <cell r="L193">
            <v>1</v>
          </cell>
          <cell r="M193">
            <v>1.18</v>
          </cell>
          <cell r="N193">
            <v>0</v>
          </cell>
          <cell r="O193">
            <v>1.18</v>
          </cell>
          <cell r="P193">
            <v>0</v>
          </cell>
        </row>
        <row r="194">
          <cell r="A194">
            <v>193</v>
          </cell>
          <cell r="B194">
            <v>0</v>
          </cell>
          <cell r="C194" t="str">
            <v>04.11.03</v>
          </cell>
          <cell r="E194">
            <v>4010445</v>
          </cell>
          <cell r="F194" t="str">
            <v>ENSEC. JUSANTE (ME) - FASE 1D - TRANSICAO</v>
          </cell>
          <cell r="G194" t="str">
            <v>M3</v>
          </cell>
          <cell r="H194">
            <v>0</v>
          </cell>
          <cell r="I194">
            <v>1</v>
          </cell>
          <cell r="J194">
            <v>1</v>
          </cell>
          <cell r="K194">
            <v>1</v>
          </cell>
          <cell r="L194">
            <v>1</v>
          </cell>
          <cell r="M194">
            <v>2.09</v>
          </cell>
          <cell r="N194">
            <v>0</v>
          </cell>
          <cell r="O194">
            <v>2.09</v>
          </cell>
          <cell r="P194">
            <v>0</v>
          </cell>
        </row>
        <row r="195">
          <cell r="A195">
            <v>194</v>
          </cell>
          <cell r="B195">
            <v>0</v>
          </cell>
          <cell r="C195" t="str">
            <v>04.11.04</v>
          </cell>
          <cell r="E195">
            <v>4010467</v>
          </cell>
          <cell r="F195" t="str">
            <v>ENSEC. JUSANTE (ME) - FASE 1D - RIP RAP</v>
          </cell>
          <cell r="G195" t="str">
            <v>M3</v>
          </cell>
          <cell r="H195">
            <v>0</v>
          </cell>
          <cell r="I195">
            <v>1</v>
          </cell>
          <cell r="J195">
            <v>1</v>
          </cell>
          <cell r="K195">
            <v>1</v>
          </cell>
          <cell r="L195">
            <v>1</v>
          </cell>
          <cell r="M195">
            <v>4.1500000000000004</v>
          </cell>
          <cell r="N195">
            <v>0</v>
          </cell>
          <cell r="O195">
            <v>4.1500000000000004</v>
          </cell>
          <cell r="P195">
            <v>0</v>
          </cell>
        </row>
        <row r="196">
          <cell r="A196">
            <v>195</v>
          </cell>
          <cell r="B196">
            <v>8</v>
          </cell>
          <cell r="E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</row>
        <row r="197">
          <cell r="A197">
            <v>196</v>
          </cell>
          <cell r="B197">
            <v>4</v>
          </cell>
          <cell r="C197" t="str">
            <v>04.12</v>
          </cell>
          <cell r="E197">
            <v>0</v>
          </cell>
          <cell r="F197" t="str">
            <v>* PRE-ENSECADEIRA JUSANTE (LR) - ELEV.133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</row>
        <row r="198">
          <cell r="A198">
            <v>197</v>
          </cell>
          <cell r="B198">
            <v>0</v>
          </cell>
          <cell r="C198" t="str">
            <v>04.12.01</v>
          </cell>
          <cell r="E198">
            <v>4010508</v>
          </cell>
          <cell r="F198" t="str">
            <v>PRE-ENSEC. JUSANTE (LR) - ELEV.133 - ENROCAMENTO</v>
          </cell>
          <cell r="G198" t="str">
            <v>M3</v>
          </cell>
          <cell r="H198">
            <v>253350</v>
          </cell>
          <cell r="I198">
            <v>1</v>
          </cell>
          <cell r="J198">
            <v>1</v>
          </cell>
          <cell r="K198">
            <v>1</v>
          </cell>
          <cell r="L198">
            <v>1</v>
          </cell>
          <cell r="M198">
            <v>0.75</v>
          </cell>
          <cell r="N198">
            <v>190012.5</v>
          </cell>
          <cell r="O198">
            <v>0.75</v>
          </cell>
          <cell r="P198">
            <v>190012.5</v>
          </cell>
        </row>
        <row r="199">
          <cell r="A199">
            <v>198</v>
          </cell>
          <cell r="B199">
            <v>0</v>
          </cell>
          <cell r="C199" t="str">
            <v>04.12.02</v>
          </cell>
          <cell r="E199">
            <v>4010520</v>
          </cell>
          <cell r="F199" t="str">
            <v>PRE-ENSEC. JUSANTE (LR) - ELEV.133 - SOLO</v>
          </cell>
          <cell r="G199" t="str">
            <v>M3</v>
          </cell>
          <cell r="H199">
            <v>361629</v>
          </cell>
          <cell r="I199">
            <v>1</v>
          </cell>
          <cell r="J199">
            <v>1</v>
          </cell>
          <cell r="K199">
            <v>1</v>
          </cell>
          <cell r="L199">
            <v>1</v>
          </cell>
          <cell r="M199">
            <v>0.81</v>
          </cell>
          <cell r="N199">
            <v>292919.49</v>
          </cell>
          <cell r="O199">
            <v>0.81</v>
          </cell>
          <cell r="P199">
            <v>292919.49</v>
          </cell>
        </row>
        <row r="200">
          <cell r="A200">
            <v>199</v>
          </cell>
          <cell r="B200">
            <v>0</v>
          </cell>
          <cell r="C200" t="str">
            <v>04.12.03</v>
          </cell>
          <cell r="E200">
            <v>4010542</v>
          </cell>
          <cell r="F200" t="str">
            <v>PRE-ENSEC. JUSANTE (LR) - ELEV.133 - TRANSICAO</v>
          </cell>
          <cell r="G200" t="str">
            <v>M3</v>
          </cell>
          <cell r="H200">
            <v>6900</v>
          </cell>
          <cell r="I200">
            <v>1</v>
          </cell>
          <cell r="J200">
            <v>1</v>
          </cell>
          <cell r="K200">
            <v>1</v>
          </cell>
          <cell r="L200">
            <v>1</v>
          </cell>
          <cell r="M200">
            <v>1.02</v>
          </cell>
          <cell r="N200">
            <v>7038</v>
          </cell>
          <cell r="O200">
            <v>1.02</v>
          </cell>
          <cell r="P200">
            <v>7038</v>
          </cell>
        </row>
        <row r="201">
          <cell r="A201">
            <v>200</v>
          </cell>
          <cell r="B201">
            <v>0</v>
          </cell>
          <cell r="C201" t="str">
            <v>04.12.04</v>
          </cell>
          <cell r="E201">
            <v>4010564</v>
          </cell>
          <cell r="F201" t="str">
            <v>PRE-ENSEC. JUSANTE (LR) - ELEV.133 - RIP RAP</v>
          </cell>
          <cell r="G201" t="str">
            <v>M3</v>
          </cell>
          <cell r="H201">
            <v>0</v>
          </cell>
          <cell r="I201">
            <v>1</v>
          </cell>
          <cell r="J201">
            <v>1</v>
          </cell>
          <cell r="K201">
            <v>1</v>
          </cell>
          <cell r="L201">
            <v>1</v>
          </cell>
          <cell r="M201">
            <v>4.3899999999999997</v>
          </cell>
          <cell r="N201">
            <v>0</v>
          </cell>
          <cell r="O201">
            <v>4.3899999999999997</v>
          </cell>
          <cell r="P201">
            <v>0</v>
          </cell>
        </row>
        <row r="202">
          <cell r="A202">
            <v>201</v>
          </cell>
          <cell r="B202">
            <v>8</v>
          </cell>
          <cell r="E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</row>
        <row r="203">
          <cell r="A203">
            <v>202</v>
          </cell>
          <cell r="B203">
            <v>4</v>
          </cell>
          <cell r="C203" t="str">
            <v>04.13</v>
          </cell>
          <cell r="E203">
            <v>0</v>
          </cell>
          <cell r="F203" t="str">
            <v>* ENSECADEIRA JUSANTE (LR ALT 148.5) - TR 100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</row>
        <row r="204">
          <cell r="A204">
            <v>203</v>
          </cell>
          <cell r="B204">
            <v>0</v>
          </cell>
          <cell r="C204" t="str">
            <v>04.13.01</v>
          </cell>
          <cell r="E204">
            <v>4010605</v>
          </cell>
          <cell r="F204" t="str">
            <v>ENSEC. JUSANTE (LR ALT 148.5) - TR 100 - ENROCAMENTO</v>
          </cell>
          <cell r="G204" t="str">
            <v>M3</v>
          </cell>
          <cell r="H204">
            <v>0</v>
          </cell>
          <cell r="I204">
            <v>1</v>
          </cell>
          <cell r="J204">
            <v>1</v>
          </cell>
          <cell r="K204">
            <v>1</v>
          </cell>
          <cell r="L204">
            <v>1</v>
          </cell>
          <cell r="M204">
            <v>4.26</v>
          </cell>
          <cell r="N204">
            <v>0</v>
          </cell>
          <cell r="O204">
            <v>4.26</v>
          </cell>
          <cell r="P204">
            <v>0</v>
          </cell>
        </row>
        <row r="205">
          <cell r="A205">
            <v>204</v>
          </cell>
          <cell r="B205">
            <v>0</v>
          </cell>
          <cell r="C205" t="str">
            <v>04.13.02</v>
          </cell>
          <cell r="E205">
            <v>4010627</v>
          </cell>
          <cell r="F205" t="str">
            <v>ENSEC. JUSANTE (LR ALT 148.5) - TR 100 - SOLO</v>
          </cell>
          <cell r="G205" t="str">
            <v>M3</v>
          </cell>
          <cell r="H205">
            <v>229124</v>
          </cell>
          <cell r="I205">
            <v>1</v>
          </cell>
          <cell r="J205">
            <v>1</v>
          </cell>
          <cell r="K205">
            <v>1</v>
          </cell>
          <cell r="L205">
            <v>1</v>
          </cell>
          <cell r="M205">
            <v>1.29</v>
          </cell>
          <cell r="N205">
            <v>295569.96000000002</v>
          </cell>
          <cell r="O205">
            <v>1.29</v>
          </cell>
          <cell r="P205">
            <v>295569.96000000002</v>
          </cell>
        </row>
        <row r="206">
          <cell r="A206">
            <v>205</v>
          </cell>
          <cell r="B206">
            <v>0</v>
          </cell>
          <cell r="C206" t="str">
            <v>04.13.03</v>
          </cell>
          <cell r="E206">
            <v>4010649</v>
          </cell>
          <cell r="F206" t="str">
            <v>ENSEC. JUSANTE (LR ALT 148.5) - TR 100 - TRANSICAO</v>
          </cell>
          <cell r="G206" t="str">
            <v>M3</v>
          </cell>
          <cell r="H206">
            <v>12000</v>
          </cell>
          <cell r="I206">
            <v>1</v>
          </cell>
          <cell r="J206">
            <v>1</v>
          </cell>
          <cell r="K206">
            <v>1</v>
          </cell>
          <cell r="L206">
            <v>1</v>
          </cell>
          <cell r="M206">
            <v>2.5099999999999998</v>
          </cell>
          <cell r="N206">
            <v>30120</v>
          </cell>
          <cell r="O206">
            <v>2.5099999999999998</v>
          </cell>
          <cell r="P206">
            <v>30120</v>
          </cell>
        </row>
        <row r="207">
          <cell r="A207">
            <v>206</v>
          </cell>
          <cell r="B207">
            <v>0</v>
          </cell>
          <cell r="C207" t="str">
            <v>04.13.04</v>
          </cell>
          <cell r="E207">
            <v>4010661</v>
          </cell>
          <cell r="F207" t="str">
            <v>ENSEC. JUSANTE (LR ALT 148.5) - TR 100 - RIP RAP</v>
          </cell>
          <cell r="G207" t="str">
            <v>M3</v>
          </cell>
          <cell r="H207">
            <v>24000</v>
          </cell>
          <cell r="I207">
            <v>1</v>
          </cell>
          <cell r="J207">
            <v>1</v>
          </cell>
          <cell r="K207">
            <v>1</v>
          </cell>
          <cell r="L207">
            <v>1</v>
          </cell>
          <cell r="M207">
            <v>1.82</v>
          </cell>
          <cell r="N207">
            <v>43680</v>
          </cell>
          <cell r="O207">
            <v>1.82</v>
          </cell>
          <cell r="P207">
            <v>43680</v>
          </cell>
        </row>
        <row r="208">
          <cell r="A208">
            <v>207</v>
          </cell>
          <cell r="B208">
            <v>8</v>
          </cell>
          <cell r="E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A209">
            <v>208</v>
          </cell>
          <cell r="B209">
            <v>4</v>
          </cell>
          <cell r="C209" t="str">
            <v>04.14</v>
          </cell>
          <cell r="E209">
            <v>0</v>
          </cell>
          <cell r="F209" t="str">
            <v>* BARRAGEM OMBREIRA DIREITA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209</v>
          </cell>
          <cell r="B210">
            <v>0</v>
          </cell>
          <cell r="C210" t="str">
            <v>04.14.01</v>
          </cell>
          <cell r="E210">
            <v>4010702</v>
          </cell>
          <cell r="F210" t="str">
            <v>BARRAGEM OMBREIRA DIREITA - SOLO</v>
          </cell>
          <cell r="G210" t="str">
            <v>M3</v>
          </cell>
          <cell r="H210">
            <v>2500</v>
          </cell>
          <cell r="I210">
            <v>1</v>
          </cell>
          <cell r="J210">
            <v>1</v>
          </cell>
          <cell r="K210">
            <v>1</v>
          </cell>
          <cell r="L210">
            <v>1</v>
          </cell>
          <cell r="M210">
            <v>2.0299999999999998</v>
          </cell>
          <cell r="N210">
            <v>5075</v>
          </cell>
          <cell r="O210">
            <v>2.0299999999999998</v>
          </cell>
          <cell r="P210">
            <v>5075</v>
          </cell>
        </row>
        <row r="211">
          <cell r="A211">
            <v>210</v>
          </cell>
          <cell r="B211">
            <v>0</v>
          </cell>
          <cell r="C211" t="str">
            <v>04.14.02</v>
          </cell>
          <cell r="E211">
            <v>4010809</v>
          </cell>
          <cell r="F211" t="str">
            <v>BARRAGEM OMBREIRA DIREITA - ENROCAMENTO</v>
          </cell>
          <cell r="G211" t="str">
            <v>M3</v>
          </cell>
          <cell r="H211">
            <v>0</v>
          </cell>
          <cell r="I211">
            <v>1</v>
          </cell>
          <cell r="J211">
            <v>1</v>
          </cell>
          <cell r="K211">
            <v>1</v>
          </cell>
          <cell r="L211">
            <v>1</v>
          </cell>
          <cell r="M211">
            <v>4.37</v>
          </cell>
          <cell r="N211">
            <v>0</v>
          </cell>
          <cell r="O211">
            <v>4.37</v>
          </cell>
          <cell r="P211">
            <v>0</v>
          </cell>
        </row>
        <row r="212">
          <cell r="A212">
            <v>211</v>
          </cell>
          <cell r="B212">
            <v>0</v>
          </cell>
          <cell r="C212" t="str">
            <v>04.14.03</v>
          </cell>
          <cell r="E212">
            <v>4010906</v>
          </cell>
          <cell r="F212" t="str">
            <v>BARRAGEM OMBREIRA DIREITA - FILTRO E TRANSICAO</v>
          </cell>
          <cell r="G212" t="str">
            <v>M3</v>
          </cell>
          <cell r="H212">
            <v>0</v>
          </cell>
          <cell r="I212">
            <v>1</v>
          </cell>
          <cell r="J212">
            <v>1</v>
          </cell>
          <cell r="K212">
            <v>1</v>
          </cell>
          <cell r="L212">
            <v>1</v>
          </cell>
          <cell r="M212">
            <v>4.6399999999999997</v>
          </cell>
          <cell r="N212">
            <v>0</v>
          </cell>
          <cell r="O212">
            <v>4.6399999999999997</v>
          </cell>
          <cell r="P212">
            <v>0</v>
          </cell>
        </row>
        <row r="213">
          <cell r="A213">
            <v>212</v>
          </cell>
          <cell r="B213">
            <v>8</v>
          </cell>
          <cell r="E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</row>
        <row r="214">
          <cell r="A214">
            <v>213</v>
          </cell>
          <cell r="B214">
            <v>4</v>
          </cell>
          <cell r="C214" t="str">
            <v>04.15</v>
          </cell>
          <cell r="E214">
            <v>0</v>
          </cell>
          <cell r="F214" t="str">
            <v>* BARRAGEM OMBREIRA ESQUERDA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A215">
            <v>214</v>
          </cell>
          <cell r="B215">
            <v>0</v>
          </cell>
          <cell r="C215" t="str">
            <v>04.15.01</v>
          </cell>
          <cell r="E215">
            <v>4011006</v>
          </cell>
          <cell r="F215" t="str">
            <v>BARRAGEM OMBREIRA ESQUERDA - SOLO</v>
          </cell>
          <cell r="G215" t="str">
            <v>M3</v>
          </cell>
          <cell r="H215">
            <v>8500</v>
          </cell>
          <cell r="I215">
            <v>1</v>
          </cell>
          <cell r="J215">
            <v>1</v>
          </cell>
          <cell r="K215">
            <v>1</v>
          </cell>
          <cell r="L215">
            <v>1</v>
          </cell>
          <cell r="M215">
            <v>1.79</v>
          </cell>
          <cell r="N215">
            <v>15215</v>
          </cell>
          <cell r="O215">
            <v>1.79</v>
          </cell>
          <cell r="P215">
            <v>15215</v>
          </cell>
        </row>
        <row r="216">
          <cell r="A216">
            <v>215</v>
          </cell>
          <cell r="B216">
            <v>0</v>
          </cell>
          <cell r="C216" t="str">
            <v>04.15.02</v>
          </cell>
          <cell r="E216">
            <v>4011103</v>
          </cell>
          <cell r="F216" t="str">
            <v>BARRAGEM OMBREIRA ESQUERDA - ENROCAMENTO</v>
          </cell>
          <cell r="G216" t="str">
            <v>M3</v>
          </cell>
          <cell r="H216">
            <v>0</v>
          </cell>
          <cell r="I216">
            <v>1</v>
          </cell>
          <cell r="J216">
            <v>1</v>
          </cell>
          <cell r="K216">
            <v>1</v>
          </cell>
          <cell r="L216">
            <v>1</v>
          </cell>
          <cell r="M216">
            <v>4.37</v>
          </cell>
          <cell r="N216">
            <v>0</v>
          </cell>
          <cell r="O216">
            <v>4.37</v>
          </cell>
          <cell r="P216">
            <v>0</v>
          </cell>
        </row>
        <row r="217">
          <cell r="A217">
            <v>216</v>
          </cell>
          <cell r="B217">
            <v>0</v>
          </cell>
          <cell r="C217" t="str">
            <v>04.15.03</v>
          </cell>
          <cell r="E217">
            <v>4011200</v>
          </cell>
          <cell r="F217" t="str">
            <v>BARRAGEM OMBREIRA ESQUERDA - FILTRO E TRANSICAO</v>
          </cell>
          <cell r="G217" t="str">
            <v>M3</v>
          </cell>
          <cell r="H217">
            <v>0</v>
          </cell>
          <cell r="I217">
            <v>1</v>
          </cell>
          <cell r="J217">
            <v>1</v>
          </cell>
          <cell r="K217">
            <v>1</v>
          </cell>
          <cell r="L217">
            <v>1</v>
          </cell>
          <cell r="M217">
            <v>4.6399999999999997</v>
          </cell>
          <cell r="N217">
            <v>0</v>
          </cell>
          <cell r="O217">
            <v>4.6399999999999997</v>
          </cell>
          <cell r="P217">
            <v>0</v>
          </cell>
        </row>
        <row r="218">
          <cell r="A218">
            <v>217</v>
          </cell>
          <cell r="B218">
            <v>0</v>
          </cell>
          <cell r="C218" t="str">
            <v>04.15.04</v>
          </cell>
          <cell r="E218">
            <v>4011307</v>
          </cell>
          <cell r="F218" t="str">
            <v>ATERRO ACESSO AREA MONTAGEM - ENROCAMENTO</v>
          </cell>
          <cell r="G218" t="str">
            <v>M3</v>
          </cell>
          <cell r="H218">
            <v>47300</v>
          </cell>
          <cell r="I218">
            <v>1</v>
          </cell>
          <cell r="J218">
            <v>1</v>
          </cell>
          <cell r="K218">
            <v>1</v>
          </cell>
          <cell r="L218">
            <v>1</v>
          </cell>
          <cell r="M218">
            <v>1.1100000000000001</v>
          </cell>
          <cell r="N218">
            <v>52503</v>
          </cell>
          <cell r="O218">
            <v>1.1100000000000001</v>
          </cell>
          <cell r="P218">
            <v>52503</v>
          </cell>
        </row>
        <row r="219">
          <cell r="A219">
            <v>218</v>
          </cell>
          <cell r="C219" t="str">
            <v>04.15.05</v>
          </cell>
          <cell r="E219">
            <v>4011352</v>
          </cell>
          <cell r="F219" t="str">
            <v>RECONSTRUCAO ENSECADEIRA MD - BARRAGEM CCR</v>
          </cell>
          <cell r="G219" t="str">
            <v>M3</v>
          </cell>
          <cell r="H219">
            <v>61400</v>
          </cell>
          <cell r="I219">
            <v>1</v>
          </cell>
          <cell r="J219">
            <v>1</v>
          </cell>
          <cell r="K219">
            <v>1</v>
          </cell>
          <cell r="L219">
            <v>1</v>
          </cell>
          <cell r="M219">
            <v>1.29</v>
          </cell>
          <cell r="N219">
            <v>79206</v>
          </cell>
          <cell r="O219">
            <v>1.29</v>
          </cell>
          <cell r="P219">
            <v>79206</v>
          </cell>
        </row>
        <row r="220">
          <cell r="A220">
            <v>219</v>
          </cell>
          <cell r="B220">
            <v>8</v>
          </cell>
          <cell r="E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</row>
        <row r="221">
          <cell r="A221">
            <v>220</v>
          </cell>
          <cell r="B221">
            <v>4</v>
          </cell>
          <cell r="C221" t="str">
            <v>04.16</v>
          </cell>
          <cell r="E221">
            <v>0</v>
          </cell>
          <cell r="F221" t="str">
            <v>* REMOCAO DA ENSECADEIRAS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A222">
            <v>221</v>
          </cell>
          <cell r="B222">
            <v>0</v>
          </cell>
          <cell r="C222" t="str">
            <v>04.16.01</v>
          </cell>
          <cell r="E222">
            <v>4011404</v>
          </cell>
          <cell r="F222" t="str">
            <v>REMOCAO ENSEC. DA USINA - MD - JUSANTE</v>
          </cell>
          <cell r="G222" t="str">
            <v>M3</v>
          </cell>
          <cell r="H222">
            <v>72000</v>
          </cell>
          <cell r="I222">
            <v>1</v>
          </cell>
          <cell r="J222">
            <v>1</v>
          </cell>
          <cell r="K222">
            <v>1</v>
          </cell>
          <cell r="L222">
            <v>1</v>
          </cell>
          <cell r="M222">
            <v>2.84</v>
          </cell>
          <cell r="N222">
            <v>204480</v>
          </cell>
          <cell r="O222">
            <v>2.84</v>
          </cell>
          <cell r="P222">
            <v>204480</v>
          </cell>
        </row>
        <row r="223">
          <cell r="A223">
            <v>222</v>
          </cell>
          <cell r="B223">
            <v>0</v>
          </cell>
          <cell r="C223" t="str">
            <v>04.16.02</v>
          </cell>
          <cell r="E223">
            <v>4011501</v>
          </cell>
          <cell r="F223" t="str">
            <v>REMOCAO ENSEC. JUS. PARCIAL - ELEV. 135 (SECO)</v>
          </cell>
          <cell r="G223" t="str">
            <v>M3</v>
          </cell>
          <cell r="H223">
            <v>194850</v>
          </cell>
          <cell r="I223">
            <v>1</v>
          </cell>
          <cell r="J223">
            <v>1</v>
          </cell>
          <cell r="K223">
            <v>1</v>
          </cell>
          <cell r="L223">
            <v>1</v>
          </cell>
          <cell r="M223">
            <v>2.96</v>
          </cell>
          <cell r="N223">
            <v>576756</v>
          </cell>
          <cell r="O223">
            <v>2.96</v>
          </cell>
          <cell r="P223">
            <v>576756</v>
          </cell>
        </row>
        <row r="224">
          <cell r="A224">
            <v>223</v>
          </cell>
          <cell r="B224">
            <v>0</v>
          </cell>
          <cell r="C224" t="str">
            <v>04.16.03</v>
          </cell>
          <cell r="E224">
            <v>4011608</v>
          </cell>
          <cell r="F224" t="str">
            <v>REMOCAO ENSEC. DO VERTED. 1A.FASE-PARCIAL (SECO)</v>
          </cell>
          <cell r="G224" t="str">
            <v>M3</v>
          </cell>
          <cell r="H224">
            <v>31600</v>
          </cell>
          <cell r="I224">
            <v>1</v>
          </cell>
          <cell r="J224">
            <v>1</v>
          </cell>
          <cell r="K224">
            <v>1</v>
          </cell>
          <cell r="L224">
            <v>1</v>
          </cell>
          <cell r="M224">
            <v>3.06</v>
          </cell>
          <cell r="N224">
            <v>96696</v>
          </cell>
          <cell r="O224">
            <v>3.06</v>
          </cell>
          <cell r="P224">
            <v>96696</v>
          </cell>
        </row>
        <row r="225">
          <cell r="A225">
            <v>224</v>
          </cell>
          <cell r="B225">
            <v>0</v>
          </cell>
          <cell r="C225" t="str">
            <v>04.16.04</v>
          </cell>
          <cell r="E225">
            <v>4011705</v>
          </cell>
          <cell r="F225" t="str">
            <v>REMOCAO ENSEC. DO VERTEDOURO - ME - SUBMERSA</v>
          </cell>
          <cell r="G225" t="str">
            <v>M3</v>
          </cell>
          <cell r="H225">
            <v>198700</v>
          </cell>
          <cell r="I225">
            <v>1</v>
          </cell>
          <cell r="J225">
            <v>1</v>
          </cell>
          <cell r="K225">
            <v>1</v>
          </cell>
          <cell r="L225">
            <v>1</v>
          </cell>
          <cell r="M225">
            <v>5.55</v>
          </cell>
          <cell r="N225">
            <v>1102785</v>
          </cell>
          <cell r="O225">
            <v>5.55</v>
          </cell>
          <cell r="P225">
            <v>1102785</v>
          </cell>
        </row>
        <row r="226">
          <cell r="A226">
            <v>225</v>
          </cell>
          <cell r="C226" t="str">
            <v>04.16.05</v>
          </cell>
          <cell r="E226">
            <v>4011750</v>
          </cell>
          <cell r="F226" t="str">
            <v>REMOCAO ENSEC. DO VERTEDOURO - ME - SECO</v>
          </cell>
          <cell r="G226" t="str">
            <v>M3</v>
          </cell>
          <cell r="H226">
            <v>537680</v>
          </cell>
          <cell r="I226">
            <v>1</v>
          </cell>
          <cell r="J226">
            <v>1</v>
          </cell>
          <cell r="K226">
            <v>1</v>
          </cell>
          <cell r="L226">
            <v>1</v>
          </cell>
          <cell r="M226">
            <v>4.2300000000000004</v>
          </cell>
          <cell r="N226">
            <v>2274386.4</v>
          </cell>
          <cell r="O226">
            <v>4.2300000000000004</v>
          </cell>
          <cell r="P226">
            <v>2274386.4</v>
          </cell>
        </row>
        <row r="227">
          <cell r="A227">
            <v>226</v>
          </cell>
          <cell r="B227">
            <v>0</v>
          </cell>
          <cell r="C227" t="str">
            <v>04.16.06</v>
          </cell>
          <cell r="E227">
            <v>4011802</v>
          </cell>
          <cell r="F227" t="str">
            <v>REMOCAO ENSEC. PARCIAL-MD-TRECHO CCR - SECO</v>
          </cell>
          <cell r="G227" t="str">
            <v>M3</v>
          </cell>
          <cell r="H227">
            <v>73550</v>
          </cell>
          <cell r="I227">
            <v>1</v>
          </cell>
          <cell r="J227">
            <v>1</v>
          </cell>
          <cell r="K227">
            <v>1</v>
          </cell>
          <cell r="L227">
            <v>1</v>
          </cell>
          <cell r="M227">
            <v>3.19</v>
          </cell>
          <cell r="N227">
            <v>234624.5</v>
          </cell>
          <cell r="O227">
            <v>3.19</v>
          </cell>
          <cell r="P227">
            <v>234624.5</v>
          </cell>
        </row>
        <row r="228">
          <cell r="A228">
            <v>227</v>
          </cell>
          <cell r="B228">
            <v>0</v>
          </cell>
          <cell r="C228" t="str">
            <v>04.16.07</v>
          </cell>
          <cell r="E228">
            <v>4011909</v>
          </cell>
          <cell r="F228" t="str">
            <v>REMOCAO ENSEC. DE MONTANTE - PARCIAL - ATE ELEV.140</v>
          </cell>
          <cell r="G228" t="str">
            <v>M3</v>
          </cell>
          <cell r="H228">
            <v>137900</v>
          </cell>
          <cell r="I228">
            <v>1</v>
          </cell>
          <cell r="J228">
            <v>1</v>
          </cell>
          <cell r="K228">
            <v>1</v>
          </cell>
          <cell r="L228">
            <v>1</v>
          </cell>
          <cell r="M228">
            <v>2.9</v>
          </cell>
          <cell r="N228">
            <v>399910</v>
          </cell>
          <cell r="O228">
            <v>2.9</v>
          </cell>
          <cell r="P228">
            <v>399910</v>
          </cell>
        </row>
        <row r="229">
          <cell r="A229">
            <v>228</v>
          </cell>
          <cell r="B229">
            <v>0</v>
          </cell>
          <cell r="C229" t="str">
            <v>04.16.08</v>
          </cell>
          <cell r="E229">
            <v>4012009</v>
          </cell>
          <cell r="F229" t="str">
            <v>REMOCAO ENSEC. 2A. FASE - SUBMERSA</v>
          </cell>
          <cell r="G229" t="str">
            <v>M3</v>
          </cell>
          <cell r="H229">
            <v>69000</v>
          </cell>
          <cell r="I229">
            <v>1</v>
          </cell>
          <cell r="J229">
            <v>1</v>
          </cell>
          <cell r="K229">
            <v>1</v>
          </cell>
          <cell r="L229">
            <v>1</v>
          </cell>
          <cell r="M229">
            <v>5.34</v>
          </cell>
          <cell r="N229">
            <v>368460</v>
          </cell>
          <cell r="O229">
            <v>5.34</v>
          </cell>
          <cell r="P229">
            <v>368460</v>
          </cell>
        </row>
        <row r="230">
          <cell r="A230">
            <v>229</v>
          </cell>
          <cell r="C230" t="str">
            <v>04.16.09</v>
          </cell>
          <cell r="E230">
            <v>4012021</v>
          </cell>
          <cell r="F230" t="str">
            <v>REMOCAO ENSEC. 2A. FASE -ATE NA - SECO</v>
          </cell>
          <cell r="G230" t="str">
            <v>M3</v>
          </cell>
          <cell r="H230">
            <v>320000</v>
          </cell>
          <cell r="I230">
            <v>1</v>
          </cell>
          <cell r="J230">
            <v>1</v>
          </cell>
          <cell r="K230">
            <v>1</v>
          </cell>
          <cell r="L230">
            <v>1</v>
          </cell>
          <cell r="M230">
            <v>2.96</v>
          </cell>
          <cell r="N230">
            <v>947200</v>
          </cell>
          <cell r="O230">
            <v>2.96</v>
          </cell>
          <cell r="P230">
            <v>947200</v>
          </cell>
        </row>
        <row r="231">
          <cell r="A231">
            <v>230</v>
          </cell>
          <cell r="B231">
            <v>8</v>
          </cell>
          <cell r="E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</row>
        <row r="232">
          <cell r="A232">
            <v>231</v>
          </cell>
          <cell r="B232">
            <v>4</v>
          </cell>
          <cell r="C232" t="str">
            <v>04.17</v>
          </cell>
          <cell r="E232">
            <v>0</v>
          </cell>
          <cell r="F232" t="str">
            <v>* VEDACAO E ESGOTAMENTO DE ENSECADEIRA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A233">
            <v>232</v>
          </cell>
          <cell r="B233">
            <v>0</v>
          </cell>
          <cell r="C233" t="str">
            <v>04.17.01</v>
          </cell>
          <cell r="E233">
            <v>4012106</v>
          </cell>
          <cell r="F233" t="str">
            <v>PAREDE DIAFRAGMA / JET GROUTING</v>
          </cell>
          <cell r="G233" t="str">
            <v>M2</v>
          </cell>
          <cell r="H233">
            <v>18000</v>
          </cell>
          <cell r="I233">
            <v>1</v>
          </cell>
          <cell r="J233">
            <v>1</v>
          </cell>
          <cell r="K233">
            <v>1</v>
          </cell>
          <cell r="L233">
            <v>1</v>
          </cell>
          <cell r="M233">
            <v>200</v>
          </cell>
          <cell r="N233">
            <v>3600000</v>
          </cell>
          <cell r="O233">
            <v>200</v>
          </cell>
          <cell r="P233">
            <v>3600000</v>
          </cell>
        </row>
        <row r="234">
          <cell r="A234">
            <v>233</v>
          </cell>
          <cell r="B234">
            <v>0</v>
          </cell>
          <cell r="C234" t="str">
            <v>04.17.02</v>
          </cell>
          <cell r="E234">
            <v>4012203</v>
          </cell>
          <cell r="F234" t="str">
            <v>ESGOTAMENTO E MANUTENCAO DE ENSECADEIRA</v>
          </cell>
          <cell r="G234" t="str">
            <v>VB</v>
          </cell>
          <cell r="H234">
            <v>1</v>
          </cell>
          <cell r="I234">
            <v>1</v>
          </cell>
          <cell r="J234">
            <v>1</v>
          </cell>
          <cell r="K234">
            <v>1</v>
          </cell>
          <cell r="L234">
            <v>1</v>
          </cell>
          <cell r="M234">
            <v>0.01</v>
          </cell>
          <cell r="N234">
            <v>0.01</v>
          </cell>
          <cell r="O234">
            <v>0.01</v>
          </cell>
          <cell r="P234">
            <v>0.01</v>
          </cell>
        </row>
        <row r="235">
          <cell r="A235">
            <v>234</v>
          </cell>
          <cell r="B235">
            <v>8</v>
          </cell>
          <cell r="E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A236">
            <v>235</v>
          </cell>
          <cell r="B236">
            <v>2</v>
          </cell>
          <cell r="C236" t="str">
            <v>05</v>
          </cell>
          <cell r="E236">
            <v>0</v>
          </cell>
          <cell r="F236" t="str">
            <v>** CONCRETO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236</v>
          </cell>
          <cell r="B237">
            <v>3</v>
          </cell>
          <cell r="C237" t="str">
            <v>05.01</v>
          </cell>
          <cell r="E237">
            <v>0</v>
          </cell>
          <cell r="F237" t="str">
            <v>*PREPARO E LANCAMENTO DE CONCRETO CONVENCIONAL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A238">
            <v>237</v>
          </cell>
          <cell r="B238">
            <v>4</v>
          </cell>
          <cell r="C238" t="str">
            <v>05.01.01</v>
          </cell>
          <cell r="E238">
            <v>0</v>
          </cell>
          <cell r="F238" t="str">
            <v>CONCRETO VERTEDOURO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A239">
            <v>238</v>
          </cell>
          <cell r="B239">
            <v>0</v>
          </cell>
          <cell r="C239" t="str">
            <v>05.01.01.01</v>
          </cell>
          <cell r="E239">
            <v>4012300</v>
          </cell>
          <cell r="F239" t="str">
            <v>CONCRETO P/REGULARIZACAO DE FUNDACOES/OVER BREAK</v>
          </cell>
          <cell r="G239" t="str">
            <v>M3</v>
          </cell>
          <cell r="H239">
            <v>17240</v>
          </cell>
          <cell r="I239">
            <v>1</v>
          </cell>
          <cell r="J239">
            <v>1</v>
          </cell>
          <cell r="K239">
            <v>1</v>
          </cell>
          <cell r="L239">
            <v>1</v>
          </cell>
          <cell r="M239">
            <v>166.01</v>
          </cell>
          <cell r="N239">
            <v>2862012.4</v>
          </cell>
          <cell r="O239">
            <v>166.01</v>
          </cell>
          <cell r="P239">
            <v>2862012.4</v>
          </cell>
        </row>
        <row r="240">
          <cell r="A240">
            <v>239</v>
          </cell>
          <cell r="B240">
            <v>0</v>
          </cell>
          <cell r="C240" t="str">
            <v>05.01.01.02</v>
          </cell>
          <cell r="E240">
            <v>4012407</v>
          </cell>
          <cell r="F240" t="str">
            <v>CONCRETO VERTEDOURO - OGIVA</v>
          </cell>
          <cell r="G240" t="str">
            <v>M3</v>
          </cell>
          <cell r="H240">
            <v>85285</v>
          </cell>
          <cell r="I240">
            <v>1</v>
          </cell>
          <cell r="J240">
            <v>1</v>
          </cell>
          <cell r="K240">
            <v>1</v>
          </cell>
          <cell r="L240">
            <v>1</v>
          </cell>
          <cell r="M240">
            <v>107.12</v>
          </cell>
          <cell r="N240">
            <v>9135729.1999999993</v>
          </cell>
          <cell r="O240">
            <v>107.12</v>
          </cell>
          <cell r="P240">
            <v>9135729.1999999993</v>
          </cell>
        </row>
        <row r="241">
          <cell r="A241">
            <v>240</v>
          </cell>
          <cell r="B241">
            <v>0</v>
          </cell>
          <cell r="C241" t="str">
            <v>05.01.01.03</v>
          </cell>
          <cell r="E241">
            <v>4012504</v>
          </cell>
          <cell r="F241" t="str">
            <v>CONCRETO VERTEDOURO - OGIVA - SUPERF.HIDRAULICA</v>
          </cell>
          <cell r="G241" t="str">
            <v>M3</v>
          </cell>
          <cell r="H241">
            <v>5313</v>
          </cell>
          <cell r="I241">
            <v>1</v>
          </cell>
          <cell r="J241">
            <v>1</v>
          </cell>
          <cell r="K241">
            <v>1</v>
          </cell>
          <cell r="L241">
            <v>1</v>
          </cell>
          <cell r="M241">
            <v>197.67</v>
          </cell>
          <cell r="N241">
            <v>1050220.71</v>
          </cell>
          <cell r="O241">
            <v>197.67</v>
          </cell>
          <cell r="P241">
            <v>1050220.71</v>
          </cell>
        </row>
        <row r="242">
          <cell r="A242">
            <v>241</v>
          </cell>
          <cell r="B242">
            <v>0</v>
          </cell>
          <cell r="C242" t="str">
            <v>05.01.01.04</v>
          </cell>
          <cell r="E242">
            <v>4012601</v>
          </cell>
          <cell r="F242" t="str">
            <v>CONCRETO VERTEDOURO - PILARES</v>
          </cell>
          <cell r="G242" t="str">
            <v>M3</v>
          </cell>
          <cell r="H242">
            <v>95599</v>
          </cell>
          <cell r="I242">
            <v>1</v>
          </cell>
          <cell r="J242">
            <v>1</v>
          </cell>
          <cell r="K242">
            <v>1</v>
          </cell>
          <cell r="L242">
            <v>1</v>
          </cell>
          <cell r="M242">
            <v>116.41</v>
          </cell>
          <cell r="N242">
            <v>11128679.59</v>
          </cell>
          <cell r="O242">
            <v>116.41</v>
          </cell>
          <cell r="P242">
            <v>11128679.59</v>
          </cell>
        </row>
        <row r="243">
          <cell r="A243">
            <v>242</v>
          </cell>
          <cell r="C243" t="str">
            <v>05.01.01.05</v>
          </cell>
          <cell r="E243">
            <v>4012623</v>
          </cell>
          <cell r="F243" t="str">
            <v>CONCRETO VERTEDOURO - PILARES - REGIAO PROTENSAO</v>
          </cell>
          <cell r="G243" t="str">
            <v>M3</v>
          </cell>
          <cell r="H243">
            <v>7244</v>
          </cell>
          <cell r="I243">
            <v>1</v>
          </cell>
          <cell r="J243">
            <v>1</v>
          </cell>
          <cell r="K243">
            <v>1</v>
          </cell>
          <cell r="L243">
            <v>1</v>
          </cell>
          <cell r="M243">
            <v>215.29</v>
          </cell>
          <cell r="N243">
            <v>1559560.76</v>
          </cell>
          <cell r="O243">
            <v>215.29</v>
          </cell>
          <cell r="P243">
            <v>1559560.76</v>
          </cell>
        </row>
        <row r="244">
          <cell r="A244">
            <v>243</v>
          </cell>
          <cell r="C244" t="str">
            <v>05.01.01.06</v>
          </cell>
          <cell r="E244">
            <v>4012645</v>
          </cell>
          <cell r="F244" t="str">
            <v>CONCRETO VERTEDOURO - PILARES - SUPERF.HIDR.</v>
          </cell>
          <cell r="G244" t="str">
            <v>M3</v>
          </cell>
          <cell r="H244">
            <v>15438</v>
          </cell>
          <cell r="I244">
            <v>1</v>
          </cell>
          <cell r="J244">
            <v>1</v>
          </cell>
          <cell r="K244">
            <v>1</v>
          </cell>
          <cell r="L244">
            <v>1</v>
          </cell>
          <cell r="M244">
            <v>191.55</v>
          </cell>
          <cell r="N244">
            <v>2957148.9</v>
          </cell>
          <cell r="O244">
            <v>191.55</v>
          </cell>
          <cell r="P244">
            <v>2957148.9</v>
          </cell>
        </row>
        <row r="245">
          <cell r="A245">
            <v>244</v>
          </cell>
          <cell r="B245">
            <v>0</v>
          </cell>
          <cell r="C245" t="str">
            <v>05.01.01.07</v>
          </cell>
          <cell r="E245">
            <v>4012708</v>
          </cell>
          <cell r="F245" t="str">
            <v>CONCRETO VERTEDOURO - PONTE COROAMENTO - TABULEIRO</v>
          </cell>
          <cell r="G245" t="str">
            <v>M3</v>
          </cell>
          <cell r="H245">
            <v>1313</v>
          </cell>
          <cell r="I245">
            <v>1</v>
          </cell>
          <cell r="J245">
            <v>1</v>
          </cell>
          <cell r="K245">
            <v>1</v>
          </cell>
          <cell r="L245">
            <v>1</v>
          </cell>
          <cell r="M245">
            <v>159.37</v>
          </cell>
          <cell r="N245">
            <v>209252.81</v>
          </cell>
          <cell r="O245">
            <v>159.37</v>
          </cell>
          <cell r="P245">
            <v>209252.81</v>
          </cell>
        </row>
        <row r="246">
          <cell r="A246">
            <v>245</v>
          </cell>
          <cell r="C246" t="str">
            <v>05.01.01.08</v>
          </cell>
          <cell r="E246">
            <v>4012720</v>
          </cell>
          <cell r="F246" t="str">
            <v>CONCRETO VERTEDOURO - PONTE COROAMENTO - PRE-MOLDADOS</v>
          </cell>
          <cell r="G246" t="str">
            <v>M3</v>
          </cell>
          <cell r="H246">
            <v>1770</v>
          </cell>
          <cell r="I246">
            <v>1</v>
          </cell>
          <cell r="J246">
            <v>1</v>
          </cell>
          <cell r="K246">
            <v>1</v>
          </cell>
          <cell r="L246">
            <v>1</v>
          </cell>
          <cell r="M246">
            <v>354.64</v>
          </cell>
          <cell r="N246">
            <v>627712.80000000005</v>
          </cell>
          <cell r="O246">
            <v>354.64</v>
          </cell>
          <cell r="P246">
            <v>627712.80000000005</v>
          </cell>
        </row>
        <row r="247">
          <cell r="A247">
            <v>246</v>
          </cell>
          <cell r="B247">
            <v>0</v>
          </cell>
          <cell r="C247" t="str">
            <v>05.01.01.09</v>
          </cell>
          <cell r="E247">
            <v>4012805</v>
          </cell>
          <cell r="F247" t="str">
            <v>CONCRETO VERTEDOURO - PONTE AUXILIAR JUSANTE</v>
          </cell>
          <cell r="G247" t="str">
            <v>M3</v>
          </cell>
          <cell r="H247">
            <v>816</v>
          </cell>
          <cell r="I247">
            <v>1</v>
          </cell>
          <cell r="J247">
            <v>1</v>
          </cell>
          <cell r="K247">
            <v>1</v>
          </cell>
          <cell r="L247">
            <v>1</v>
          </cell>
          <cell r="M247">
            <v>160.19</v>
          </cell>
          <cell r="N247">
            <v>130715.04</v>
          </cell>
          <cell r="O247">
            <v>160.19</v>
          </cell>
          <cell r="P247">
            <v>130715.04</v>
          </cell>
        </row>
        <row r="248">
          <cell r="A248">
            <v>247</v>
          </cell>
          <cell r="B248">
            <v>0</v>
          </cell>
          <cell r="C248" t="str">
            <v>05.01.01.10</v>
          </cell>
          <cell r="E248">
            <v>4012902</v>
          </cell>
          <cell r="F248" t="str">
            <v>CONCRETO VERTEDOURO - VIGA MUNHAO/PROTENDIDO</v>
          </cell>
          <cell r="G248" t="str">
            <v>M3</v>
          </cell>
          <cell r="H248">
            <v>3258</v>
          </cell>
          <cell r="I248">
            <v>1</v>
          </cell>
          <cell r="J248">
            <v>1</v>
          </cell>
          <cell r="K248">
            <v>1</v>
          </cell>
          <cell r="L248">
            <v>1</v>
          </cell>
          <cell r="M248">
            <v>218.59</v>
          </cell>
          <cell r="N248">
            <v>712166.22</v>
          </cell>
          <cell r="O248">
            <v>218.59</v>
          </cell>
          <cell r="P248">
            <v>712166.22</v>
          </cell>
        </row>
        <row r="249">
          <cell r="A249">
            <v>248</v>
          </cell>
          <cell r="B249">
            <v>0</v>
          </cell>
          <cell r="C249" t="str">
            <v>05.01.01.11</v>
          </cell>
          <cell r="E249">
            <v>4013002</v>
          </cell>
          <cell r="F249" t="str">
            <v>CONCRETO VERTEDOURO - SEGUNDO ESTAGIO</v>
          </cell>
          <cell r="G249" t="str">
            <v>M3</v>
          </cell>
          <cell r="H249">
            <v>1178</v>
          </cell>
          <cell r="I249">
            <v>1</v>
          </cell>
          <cell r="J249">
            <v>1</v>
          </cell>
          <cell r="K249">
            <v>1</v>
          </cell>
          <cell r="L249">
            <v>1</v>
          </cell>
          <cell r="M249">
            <v>162.96</v>
          </cell>
          <cell r="N249">
            <v>191966.88</v>
          </cell>
          <cell r="O249">
            <v>162.96</v>
          </cell>
          <cell r="P249">
            <v>191966.88</v>
          </cell>
        </row>
        <row r="250">
          <cell r="A250">
            <v>249</v>
          </cell>
          <cell r="B250">
            <v>0</v>
          </cell>
          <cell r="C250" t="str">
            <v>05.01.01.12</v>
          </cell>
          <cell r="E250">
            <v>4013109</v>
          </cell>
          <cell r="F250" t="str">
            <v>CONCRETO VERTEDOURO - VAOS REBAIXADOS-OGIVA</v>
          </cell>
          <cell r="G250" t="str">
            <v>M3</v>
          </cell>
          <cell r="H250">
            <v>7026</v>
          </cell>
          <cell r="I250">
            <v>1</v>
          </cell>
          <cell r="J250">
            <v>1</v>
          </cell>
          <cell r="K250">
            <v>1</v>
          </cell>
          <cell r="L250">
            <v>1</v>
          </cell>
          <cell r="M250">
            <v>154.82</v>
          </cell>
          <cell r="N250">
            <v>1087765.32</v>
          </cell>
          <cell r="O250">
            <v>154.82</v>
          </cell>
          <cell r="P250">
            <v>1087765.32</v>
          </cell>
        </row>
        <row r="251">
          <cell r="A251">
            <v>250</v>
          </cell>
          <cell r="B251">
            <v>0</v>
          </cell>
          <cell r="C251" t="str">
            <v>05.01.01.13</v>
          </cell>
          <cell r="E251">
            <v>4013206</v>
          </cell>
          <cell r="F251" t="str">
            <v>CONCRETO VERTEDOURO - VAOS REBAIXADOS-SUP.HIDR.</v>
          </cell>
          <cell r="G251" t="str">
            <v>M3</v>
          </cell>
          <cell r="H251">
            <v>631</v>
          </cell>
          <cell r="I251">
            <v>1</v>
          </cell>
          <cell r="J251">
            <v>1</v>
          </cell>
          <cell r="K251">
            <v>1</v>
          </cell>
          <cell r="L251">
            <v>1</v>
          </cell>
          <cell r="M251">
            <v>204.48</v>
          </cell>
          <cell r="N251">
            <v>129026.88</v>
          </cell>
          <cell r="O251">
            <v>204.48</v>
          </cell>
          <cell r="P251">
            <v>129026.88</v>
          </cell>
        </row>
        <row r="252">
          <cell r="A252">
            <v>251</v>
          </cell>
          <cell r="B252">
            <v>0</v>
          </cell>
          <cell r="C252" t="str">
            <v>05.01.01.14</v>
          </cell>
          <cell r="E252">
            <v>4013303</v>
          </cell>
          <cell r="F252" t="str">
            <v>CONCRETO VERTEDOURO - MUROS DE APROXIMACAO</v>
          </cell>
          <cell r="G252" t="str">
            <v>M3</v>
          </cell>
          <cell r="H252">
            <v>15100</v>
          </cell>
          <cell r="I252">
            <v>1</v>
          </cell>
          <cell r="J252">
            <v>1</v>
          </cell>
          <cell r="K252">
            <v>1</v>
          </cell>
          <cell r="L252">
            <v>1</v>
          </cell>
          <cell r="M252">
            <v>94.74</v>
          </cell>
          <cell r="N252">
            <v>1430574</v>
          </cell>
          <cell r="O252">
            <v>94.74</v>
          </cell>
          <cell r="P252">
            <v>1430574</v>
          </cell>
        </row>
        <row r="253">
          <cell r="A253">
            <v>252</v>
          </cell>
          <cell r="B253">
            <v>0</v>
          </cell>
          <cell r="C253" t="str">
            <v>05.01.01.15</v>
          </cell>
          <cell r="E253">
            <v>4013400</v>
          </cell>
          <cell r="F253" t="str">
            <v>CONCRETO BACIA VERT.- PARTE INFERIOR LAJE</v>
          </cell>
          <cell r="G253" t="str">
            <v>M3</v>
          </cell>
          <cell r="H253">
            <v>25063</v>
          </cell>
          <cell r="I253">
            <v>1</v>
          </cell>
          <cell r="J253">
            <v>1</v>
          </cell>
          <cell r="K253">
            <v>1</v>
          </cell>
          <cell r="L253">
            <v>1</v>
          </cell>
          <cell r="M253">
            <v>97.55</v>
          </cell>
          <cell r="N253">
            <v>2444895.65</v>
          </cell>
          <cell r="O253">
            <v>97.55</v>
          </cell>
          <cell r="P253">
            <v>2444895.65</v>
          </cell>
        </row>
        <row r="254">
          <cell r="A254">
            <v>253</v>
          </cell>
          <cell r="C254" t="str">
            <v>05.01.01.16</v>
          </cell>
          <cell r="E254">
            <v>4013422</v>
          </cell>
          <cell r="F254" t="str">
            <v>CONCRETO BACIA VERT.- MUROS</v>
          </cell>
          <cell r="G254" t="str">
            <v>M3</v>
          </cell>
          <cell r="H254">
            <v>3903</v>
          </cell>
          <cell r="I254">
            <v>1</v>
          </cell>
          <cell r="J254">
            <v>1</v>
          </cell>
          <cell r="K254">
            <v>1</v>
          </cell>
          <cell r="L254">
            <v>1</v>
          </cell>
          <cell r="M254">
            <v>104.53</v>
          </cell>
          <cell r="N254">
            <v>407980.59</v>
          </cell>
          <cell r="O254">
            <v>104.53</v>
          </cell>
          <cell r="P254">
            <v>407980.59</v>
          </cell>
        </row>
        <row r="255">
          <cell r="A255">
            <v>254</v>
          </cell>
          <cell r="B255">
            <v>0</v>
          </cell>
          <cell r="C255" t="str">
            <v>05.01.01.17</v>
          </cell>
          <cell r="E255">
            <v>4013507</v>
          </cell>
          <cell r="F255" t="str">
            <v>CONCRETO BACIA VERT.- SUPERFICIE HIDRAULICA</v>
          </cell>
          <cell r="G255" t="str">
            <v>M3</v>
          </cell>
          <cell r="H255">
            <v>8834</v>
          </cell>
          <cell r="I255">
            <v>1</v>
          </cell>
          <cell r="J255">
            <v>1</v>
          </cell>
          <cell r="K255">
            <v>1</v>
          </cell>
          <cell r="L255">
            <v>1</v>
          </cell>
          <cell r="M255">
            <v>194.72</v>
          </cell>
          <cell r="N255">
            <v>1720156.48</v>
          </cell>
          <cell r="O255">
            <v>194.72</v>
          </cell>
          <cell r="P255">
            <v>1720156.48</v>
          </cell>
        </row>
        <row r="256">
          <cell r="A256">
            <v>255</v>
          </cell>
          <cell r="B256">
            <v>0</v>
          </cell>
          <cell r="C256" t="str">
            <v>05.01.01.18</v>
          </cell>
          <cell r="E256">
            <v>4013604</v>
          </cell>
          <cell r="F256" t="str">
            <v>CONCRETO VERTEDOURO - PROTECAO MONTANTE/JUSANTE</v>
          </cell>
          <cell r="G256" t="str">
            <v>M3</v>
          </cell>
          <cell r="H256">
            <v>23400</v>
          </cell>
          <cell r="I256">
            <v>1</v>
          </cell>
          <cell r="J256">
            <v>1</v>
          </cell>
          <cell r="K256">
            <v>1</v>
          </cell>
          <cell r="L256">
            <v>1</v>
          </cell>
          <cell r="M256">
            <v>114.41</v>
          </cell>
          <cell r="N256">
            <v>2677194</v>
          </cell>
          <cell r="O256">
            <v>114.41</v>
          </cell>
          <cell r="P256">
            <v>2677194</v>
          </cell>
        </row>
        <row r="257">
          <cell r="A257">
            <v>256</v>
          </cell>
          <cell r="B257">
            <v>0</v>
          </cell>
          <cell r="C257" t="str">
            <v>05.01.01.19</v>
          </cell>
          <cell r="E257">
            <v>4013701</v>
          </cell>
          <cell r="F257" t="str">
            <v>CONCRETO VERTEDOURO - SUBSTITUICAO SAPROLITO</v>
          </cell>
          <cell r="G257" t="str">
            <v>M3</v>
          </cell>
          <cell r="H257">
            <v>2500</v>
          </cell>
          <cell r="I257">
            <v>1</v>
          </cell>
          <cell r="J257">
            <v>1</v>
          </cell>
          <cell r="K257">
            <v>1</v>
          </cell>
          <cell r="L257">
            <v>1</v>
          </cell>
          <cell r="M257">
            <v>145.5</v>
          </cell>
          <cell r="N257">
            <v>363750</v>
          </cell>
          <cell r="O257">
            <v>145.5</v>
          </cell>
          <cell r="P257">
            <v>363750</v>
          </cell>
        </row>
        <row r="258">
          <cell r="A258">
            <v>257</v>
          </cell>
          <cell r="B258">
            <v>8</v>
          </cell>
          <cell r="E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</row>
        <row r="259">
          <cell r="A259">
            <v>258</v>
          </cell>
          <cell r="B259">
            <v>4</v>
          </cell>
          <cell r="C259" t="str">
            <v>05.01.02</v>
          </cell>
          <cell r="E259">
            <v>0</v>
          </cell>
          <cell r="F259" t="str">
            <v>CONCRETO CASA FORCA/TOMADA DAGUA/ AREA MONTAGEM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A260">
            <v>259</v>
          </cell>
          <cell r="B260">
            <v>0</v>
          </cell>
          <cell r="C260" t="str">
            <v>05.01.02.01</v>
          </cell>
          <cell r="E260">
            <v>4013808</v>
          </cell>
          <cell r="F260" t="str">
            <v>CONCRETO P/REGULARIZACAO DE FUNDACOES/OVER BREAK</v>
          </cell>
          <cell r="G260" t="str">
            <v>M3</v>
          </cell>
          <cell r="H260">
            <v>11350</v>
          </cell>
          <cell r="I260">
            <v>1</v>
          </cell>
          <cell r="J260">
            <v>1</v>
          </cell>
          <cell r="K260">
            <v>1</v>
          </cell>
          <cell r="L260">
            <v>1</v>
          </cell>
          <cell r="M260">
            <v>128.97</v>
          </cell>
          <cell r="N260">
            <v>1463809.5</v>
          </cell>
          <cell r="O260">
            <v>128.97</v>
          </cell>
          <cell r="P260">
            <v>1463809.5</v>
          </cell>
        </row>
        <row r="261">
          <cell r="A261">
            <v>260</v>
          </cell>
          <cell r="B261">
            <v>0</v>
          </cell>
          <cell r="C261" t="str">
            <v>05.01.02.02</v>
          </cell>
          <cell r="E261">
            <v>4013905</v>
          </cell>
          <cell r="F261" t="str">
            <v>CONCRETO CF/TD/AM - T.DAGUA-SUP HIDRAULICA</v>
          </cell>
          <cell r="G261" t="str">
            <v>M3</v>
          </cell>
          <cell r="H261">
            <v>15960</v>
          </cell>
          <cell r="I261">
            <v>1</v>
          </cell>
          <cell r="J261">
            <v>1</v>
          </cell>
          <cell r="K261">
            <v>1</v>
          </cell>
          <cell r="L261">
            <v>1</v>
          </cell>
          <cell r="M261">
            <v>190.29</v>
          </cell>
          <cell r="N261">
            <v>3037028.4</v>
          </cell>
          <cell r="O261">
            <v>190.29</v>
          </cell>
          <cell r="P261">
            <v>3037028.4</v>
          </cell>
        </row>
        <row r="262">
          <cell r="A262">
            <v>261</v>
          </cell>
          <cell r="B262">
            <v>0</v>
          </cell>
          <cell r="C262" t="str">
            <v>05.01.02.03</v>
          </cell>
          <cell r="E262">
            <v>4014005</v>
          </cell>
          <cell r="F262" t="str">
            <v>CONCRETO CF/TD/AM - T.DAGUA-PAREDES</v>
          </cell>
          <cell r="G262" t="str">
            <v>M3</v>
          </cell>
          <cell r="H262">
            <v>128387</v>
          </cell>
          <cell r="I262">
            <v>1</v>
          </cell>
          <cell r="J262">
            <v>1</v>
          </cell>
          <cell r="K262">
            <v>1</v>
          </cell>
          <cell r="L262">
            <v>1</v>
          </cell>
          <cell r="M262">
            <v>112.2</v>
          </cell>
          <cell r="N262">
            <v>14405021.4</v>
          </cell>
          <cell r="O262">
            <v>112.2</v>
          </cell>
          <cell r="P262">
            <v>14405021.4</v>
          </cell>
        </row>
        <row r="263">
          <cell r="A263">
            <v>262</v>
          </cell>
          <cell r="B263">
            <v>0</v>
          </cell>
          <cell r="C263" t="str">
            <v>05.01.02.04</v>
          </cell>
          <cell r="E263">
            <v>4014027</v>
          </cell>
          <cell r="F263" t="str">
            <v>CONCRETO CF/TD/AM - T.DAGUA-PILARES</v>
          </cell>
          <cell r="G263" t="str">
            <v>M3</v>
          </cell>
          <cell r="H263">
            <v>2023</v>
          </cell>
          <cell r="I263">
            <v>1</v>
          </cell>
          <cell r="J263">
            <v>1</v>
          </cell>
          <cell r="K263">
            <v>1</v>
          </cell>
          <cell r="L263">
            <v>1</v>
          </cell>
          <cell r="M263">
            <v>150.5</v>
          </cell>
          <cell r="N263">
            <v>304461.5</v>
          </cell>
          <cell r="O263">
            <v>150.5</v>
          </cell>
          <cell r="P263">
            <v>304461.5</v>
          </cell>
        </row>
        <row r="264">
          <cell r="A264">
            <v>263</v>
          </cell>
          <cell r="B264">
            <v>0</v>
          </cell>
          <cell r="C264" t="str">
            <v>05.01.02.05</v>
          </cell>
          <cell r="E264">
            <v>4014102</v>
          </cell>
          <cell r="F264" t="str">
            <v>CONCRETO CF/TD/AM - T.DAGUA-LAJES</v>
          </cell>
          <cell r="G264" t="str">
            <v>M3</v>
          </cell>
          <cell r="H264">
            <v>9625</v>
          </cell>
          <cell r="I264">
            <v>1</v>
          </cell>
          <cell r="J264">
            <v>1</v>
          </cell>
          <cell r="K264">
            <v>1</v>
          </cell>
          <cell r="L264">
            <v>1</v>
          </cell>
          <cell r="M264">
            <v>134.79</v>
          </cell>
          <cell r="N264">
            <v>1297353.75</v>
          </cell>
          <cell r="O264">
            <v>134.79</v>
          </cell>
          <cell r="P264">
            <v>1297353.75</v>
          </cell>
        </row>
        <row r="265">
          <cell r="A265">
            <v>264</v>
          </cell>
          <cell r="B265">
            <v>0</v>
          </cell>
          <cell r="C265" t="str">
            <v>05.01.02.06</v>
          </cell>
          <cell r="E265">
            <v>4014209</v>
          </cell>
          <cell r="F265" t="str">
            <v>CONCRETO CF/TD/AM - T.DAGUA-PRE MOLDADOS</v>
          </cell>
          <cell r="G265" t="str">
            <v>M3</v>
          </cell>
          <cell r="H265">
            <v>805</v>
          </cell>
          <cell r="I265">
            <v>1</v>
          </cell>
          <cell r="J265">
            <v>1</v>
          </cell>
          <cell r="K265">
            <v>1</v>
          </cell>
          <cell r="L265">
            <v>1</v>
          </cell>
          <cell r="M265">
            <v>354.04</v>
          </cell>
          <cell r="N265">
            <v>285002.2</v>
          </cell>
          <cell r="O265">
            <v>354.04</v>
          </cell>
          <cell r="P265">
            <v>285002.2</v>
          </cell>
        </row>
        <row r="266">
          <cell r="A266">
            <v>265</v>
          </cell>
          <cell r="B266">
            <v>0</v>
          </cell>
          <cell r="C266" t="str">
            <v>05.01.02.07</v>
          </cell>
          <cell r="E266">
            <v>4014306</v>
          </cell>
          <cell r="F266" t="str">
            <v>CONCRETO CF/TD/AM - T.DAGUA-SEGUNDO ESTAGIO</v>
          </cell>
          <cell r="G266" t="str">
            <v>M3</v>
          </cell>
          <cell r="H266">
            <v>3903</v>
          </cell>
          <cell r="I266">
            <v>1</v>
          </cell>
          <cell r="J266">
            <v>1</v>
          </cell>
          <cell r="K266">
            <v>1</v>
          </cell>
          <cell r="L266">
            <v>1</v>
          </cell>
          <cell r="M266">
            <v>160.53</v>
          </cell>
          <cell r="N266">
            <v>626548.59</v>
          </cell>
          <cell r="O266">
            <v>160.53</v>
          </cell>
          <cell r="P266">
            <v>626548.59</v>
          </cell>
        </row>
        <row r="267">
          <cell r="A267">
            <v>266</v>
          </cell>
          <cell r="B267">
            <v>0</v>
          </cell>
          <cell r="C267" t="str">
            <v>05.01.02.08</v>
          </cell>
          <cell r="E267">
            <v>4014403</v>
          </cell>
          <cell r="F267" t="str">
            <v>CONCRETO CF/TD/AM - C.FORTE-SUP.HIDRAULICA</v>
          </cell>
          <cell r="G267" t="str">
            <v>M3</v>
          </cell>
          <cell r="H267">
            <v>13970</v>
          </cell>
          <cell r="I267">
            <v>1</v>
          </cell>
          <cell r="J267">
            <v>1</v>
          </cell>
          <cell r="K267">
            <v>1</v>
          </cell>
          <cell r="L267">
            <v>1</v>
          </cell>
          <cell r="M267">
            <v>186.53</v>
          </cell>
          <cell r="N267">
            <v>2605824.1</v>
          </cell>
          <cell r="O267">
            <v>186.53</v>
          </cell>
          <cell r="P267">
            <v>2605824.1</v>
          </cell>
        </row>
        <row r="268">
          <cell r="A268">
            <v>267</v>
          </cell>
          <cell r="B268">
            <v>0</v>
          </cell>
          <cell r="C268" t="str">
            <v>05.01.02.09</v>
          </cell>
          <cell r="E268">
            <v>4014500</v>
          </cell>
          <cell r="F268" t="str">
            <v>CONCRETO CF/TD/AM - C.FORTE-PAREDES</v>
          </cell>
          <cell r="G268" t="str">
            <v>M3</v>
          </cell>
          <cell r="H268">
            <v>109641</v>
          </cell>
          <cell r="I268">
            <v>1</v>
          </cell>
          <cell r="J268">
            <v>1</v>
          </cell>
          <cell r="K268">
            <v>1</v>
          </cell>
          <cell r="L268">
            <v>1</v>
          </cell>
          <cell r="M268">
            <v>113.51</v>
          </cell>
          <cell r="N268">
            <v>12445349.91</v>
          </cell>
          <cell r="O268">
            <v>113.51</v>
          </cell>
          <cell r="P268">
            <v>12445349.91</v>
          </cell>
        </row>
        <row r="269">
          <cell r="A269">
            <v>268</v>
          </cell>
          <cell r="B269">
            <v>0</v>
          </cell>
          <cell r="C269" t="str">
            <v>05.01.02.10</v>
          </cell>
          <cell r="E269">
            <v>4014522</v>
          </cell>
          <cell r="F269" t="str">
            <v>CONCRETO CF/TD/AM - C.FORTE-PILARES</v>
          </cell>
          <cell r="G269" t="str">
            <v>M3</v>
          </cell>
          <cell r="H269">
            <v>3847</v>
          </cell>
          <cell r="I269">
            <v>1</v>
          </cell>
          <cell r="J269">
            <v>1</v>
          </cell>
          <cell r="K269">
            <v>1</v>
          </cell>
          <cell r="L269">
            <v>1</v>
          </cell>
          <cell r="M269">
            <v>147.81</v>
          </cell>
          <cell r="N269">
            <v>568625.06999999995</v>
          </cell>
          <cell r="O269">
            <v>147.81</v>
          </cell>
          <cell r="P269">
            <v>568625.06999999995</v>
          </cell>
        </row>
        <row r="270">
          <cell r="A270">
            <v>269</v>
          </cell>
          <cell r="B270">
            <v>0</v>
          </cell>
          <cell r="C270" t="str">
            <v>05.01.02.11</v>
          </cell>
          <cell r="E270">
            <v>4014607</v>
          </cell>
          <cell r="F270" t="str">
            <v>CONCRETO CF/TD/AM - C.FORTE-LAJES</v>
          </cell>
          <cell r="G270" t="str">
            <v>M3</v>
          </cell>
          <cell r="H270">
            <v>14231</v>
          </cell>
          <cell r="I270">
            <v>1</v>
          </cell>
          <cell r="J270">
            <v>1</v>
          </cell>
          <cell r="K270">
            <v>1</v>
          </cell>
          <cell r="L270">
            <v>1</v>
          </cell>
          <cell r="M270">
            <v>136.27000000000001</v>
          </cell>
          <cell r="N270">
            <v>1939258.37</v>
          </cell>
          <cell r="O270">
            <v>136.27000000000001</v>
          </cell>
          <cell r="P270">
            <v>1939258.37</v>
          </cell>
        </row>
        <row r="271">
          <cell r="A271">
            <v>270</v>
          </cell>
          <cell r="B271">
            <v>0</v>
          </cell>
          <cell r="C271" t="str">
            <v>05.01.02.12</v>
          </cell>
          <cell r="E271">
            <v>4014704</v>
          </cell>
          <cell r="F271" t="str">
            <v>CONCRETO CF/TD/AM - C.FORTE-PRE MOLDADOS</v>
          </cell>
          <cell r="G271" t="str">
            <v>M3</v>
          </cell>
          <cell r="H271">
            <v>3105</v>
          </cell>
          <cell r="I271">
            <v>1</v>
          </cell>
          <cell r="J271">
            <v>1</v>
          </cell>
          <cell r="K271">
            <v>1</v>
          </cell>
          <cell r="L271">
            <v>1</v>
          </cell>
          <cell r="M271">
            <v>363.3</v>
          </cell>
          <cell r="N271">
            <v>1128046.5</v>
          </cell>
          <cell r="O271">
            <v>363.3</v>
          </cell>
          <cell r="P271">
            <v>1128046.5</v>
          </cell>
        </row>
        <row r="272">
          <cell r="A272">
            <v>271</v>
          </cell>
          <cell r="B272">
            <v>0</v>
          </cell>
          <cell r="C272" t="str">
            <v>05.01.02.13</v>
          </cell>
          <cell r="E272">
            <v>4014801</v>
          </cell>
          <cell r="F272" t="str">
            <v>CONCRETO CF/TD/AM - C.FORTE-2O.ESTAGIO</v>
          </cell>
          <cell r="G272" t="str">
            <v>M3</v>
          </cell>
          <cell r="H272">
            <v>2249</v>
          </cell>
          <cell r="I272">
            <v>1</v>
          </cell>
          <cell r="J272">
            <v>1</v>
          </cell>
          <cell r="K272">
            <v>1</v>
          </cell>
          <cell r="L272">
            <v>1</v>
          </cell>
          <cell r="M272">
            <v>158.01</v>
          </cell>
          <cell r="N272">
            <v>355364.49</v>
          </cell>
          <cell r="O272">
            <v>158.01</v>
          </cell>
          <cell r="P272">
            <v>355364.49</v>
          </cell>
        </row>
        <row r="273">
          <cell r="A273">
            <v>272</v>
          </cell>
          <cell r="B273">
            <v>0</v>
          </cell>
          <cell r="C273" t="str">
            <v>05.01.02.14</v>
          </cell>
          <cell r="E273">
            <v>4014908</v>
          </cell>
          <cell r="F273" t="str">
            <v>CONCRETO CF/TD/AM - NAVE-1O.ESTAGIO</v>
          </cell>
          <cell r="G273" t="str">
            <v>M3</v>
          </cell>
          <cell r="H273">
            <v>56497</v>
          </cell>
          <cell r="I273">
            <v>1</v>
          </cell>
          <cell r="J273">
            <v>1</v>
          </cell>
          <cell r="K273">
            <v>1</v>
          </cell>
          <cell r="L273">
            <v>1</v>
          </cell>
          <cell r="M273">
            <v>112.45</v>
          </cell>
          <cell r="N273">
            <v>6353087.6500000004</v>
          </cell>
          <cell r="O273">
            <v>112.45</v>
          </cell>
          <cell r="P273">
            <v>6353087.6500000004</v>
          </cell>
        </row>
        <row r="274">
          <cell r="A274">
            <v>273</v>
          </cell>
          <cell r="B274">
            <v>0</v>
          </cell>
          <cell r="C274" t="str">
            <v>05.01.02.15</v>
          </cell>
          <cell r="E274">
            <v>4015008</v>
          </cell>
          <cell r="F274" t="str">
            <v>CONCRETO CF/TD/AM - NAVE-2O.ESTAGIO</v>
          </cell>
          <cell r="G274" t="str">
            <v>M3</v>
          </cell>
          <cell r="H274">
            <v>92232</v>
          </cell>
          <cell r="I274">
            <v>1</v>
          </cell>
          <cell r="J274">
            <v>1</v>
          </cell>
          <cell r="K274">
            <v>1</v>
          </cell>
          <cell r="L274">
            <v>1</v>
          </cell>
          <cell r="M274">
            <v>184.3</v>
          </cell>
          <cell r="N274">
            <v>16998357.600000001</v>
          </cell>
          <cell r="O274">
            <v>184.3</v>
          </cell>
          <cell r="P274">
            <v>16998357.600000001</v>
          </cell>
        </row>
        <row r="275">
          <cell r="A275">
            <v>274</v>
          </cell>
          <cell r="B275">
            <v>0</v>
          </cell>
          <cell r="C275" t="str">
            <v>05.01.02.16</v>
          </cell>
          <cell r="E275">
            <v>4015105</v>
          </cell>
          <cell r="F275" t="str">
            <v>CONCRETO CF/TD/AM - NAVE-3O.ESTAGIO</v>
          </cell>
          <cell r="G275" t="str">
            <v>M3</v>
          </cell>
          <cell r="H275">
            <v>16989</v>
          </cell>
          <cell r="I275">
            <v>1</v>
          </cell>
          <cell r="J275">
            <v>1</v>
          </cell>
          <cell r="K275">
            <v>1</v>
          </cell>
          <cell r="L275">
            <v>1</v>
          </cell>
          <cell r="M275">
            <v>193.98</v>
          </cell>
          <cell r="N275">
            <v>3295526.22</v>
          </cell>
          <cell r="O275">
            <v>193.98</v>
          </cell>
          <cell r="P275">
            <v>3295526.22</v>
          </cell>
        </row>
        <row r="276">
          <cell r="A276">
            <v>275</v>
          </cell>
          <cell r="B276">
            <v>0</v>
          </cell>
          <cell r="C276" t="str">
            <v>05.01.02.17</v>
          </cell>
          <cell r="E276">
            <v>4015202</v>
          </cell>
          <cell r="F276" t="str">
            <v>CONCRETO CF/TD/AM - BLOCO LATERAL</v>
          </cell>
          <cell r="G276" t="str">
            <v>M3</v>
          </cell>
          <cell r="H276">
            <v>12066</v>
          </cell>
          <cell r="I276">
            <v>1</v>
          </cell>
          <cell r="J276">
            <v>1</v>
          </cell>
          <cell r="K276">
            <v>1</v>
          </cell>
          <cell r="L276">
            <v>1</v>
          </cell>
          <cell r="M276">
            <v>115.64</v>
          </cell>
          <cell r="N276">
            <v>1395312.24</v>
          </cell>
          <cell r="O276">
            <v>115.64</v>
          </cell>
          <cell r="P276">
            <v>1395312.24</v>
          </cell>
        </row>
        <row r="277">
          <cell r="A277">
            <v>276</v>
          </cell>
          <cell r="B277">
            <v>0</v>
          </cell>
          <cell r="C277" t="str">
            <v>05.01.02.18</v>
          </cell>
          <cell r="E277">
            <v>4015309</v>
          </cell>
          <cell r="F277" t="str">
            <v>CONCRETO CF/TD/AM - AREA DE MONTAGEM</v>
          </cell>
          <cell r="G277" t="str">
            <v>M3</v>
          </cell>
          <cell r="H277">
            <v>19477</v>
          </cell>
          <cell r="I277">
            <v>1</v>
          </cell>
          <cell r="J277">
            <v>1</v>
          </cell>
          <cell r="K277">
            <v>1</v>
          </cell>
          <cell r="L277">
            <v>1</v>
          </cell>
          <cell r="M277">
            <v>114.84</v>
          </cell>
          <cell r="N277">
            <v>2236738.6800000002</v>
          </cell>
          <cell r="O277">
            <v>114.84</v>
          </cell>
          <cell r="P277">
            <v>2236738.6800000002</v>
          </cell>
        </row>
        <row r="278">
          <cell r="A278">
            <v>277</v>
          </cell>
          <cell r="B278">
            <v>0</v>
          </cell>
          <cell r="C278" t="str">
            <v>05.01.02.19</v>
          </cell>
          <cell r="E278">
            <v>4015406</v>
          </cell>
          <cell r="F278" t="str">
            <v>CONCRETO CF/TD/AM - SUBSTITUICAO SAPROLITO</v>
          </cell>
          <cell r="G278" t="str">
            <v>M3</v>
          </cell>
          <cell r="H278">
            <v>1300</v>
          </cell>
          <cell r="I278">
            <v>1</v>
          </cell>
          <cell r="J278">
            <v>1</v>
          </cell>
          <cell r="K278">
            <v>1</v>
          </cell>
          <cell r="L278">
            <v>1</v>
          </cell>
          <cell r="M278">
            <v>117.65</v>
          </cell>
          <cell r="N278">
            <v>152945</v>
          </cell>
          <cell r="O278">
            <v>117.65</v>
          </cell>
          <cell r="P278">
            <v>152945</v>
          </cell>
        </row>
        <row r="279">
          <cell r="A279">
            <v>278</v>
          </cell>
          <cell r="B279">
            <v>8</v>
          </cell>
          <cell r="E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279</v>
          </cell>
          <cell r="B280">
            <v>4</v>
          </cell>
          <cell r="C280" t="str">
            <v>05.01.03</v>
          </cell>
          <cell r="E280">
            <v>0</v>
          </cell>
          <cell r="F280" t="str">
            <v>CONCRETO BARRAGEM/ BLOCOS EM CCR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</row>
        <row r="281">
          <cell r="A281">
            <v>280</v>
          </cell>
          <cell r="B281">
            <v>0</v>
          </cell>
          <cell r="C281" t="str">
            <v>05.01.03.01</v>
          </cell>
          <cell r="E281">
            <v>4015503</v>
          </cell>
          <cell r="F281" t="str">
            <v>CONCRETO P/REGULARIZACAO FUNDACAO/OVER BREAK</v>
          </cell>
          <cell r="G281" t="str">
            <v>M3</v>
          </cell>
          <cell r="H281">
            <v>2596</v>
          </cell>
          <cell r="I281">
            <v>1</v>
          </cell>
          <cell r="J281">
            <v>1</v>
          </cell>
          <cell r="K281">
            <v>1</v>
          </cell>
          <cell r="L281">
            <v>1</v>
          </cell>
          <cell r="M281">
            <v>124.89</v>
          </cell>
          <cell r="N281">
            <v>324214.44</v>
          </cell>
          <cell r="O281">
            <v>124.89</v>
          </cell>
          <cell r="P281">
            <v>324214.44</v>
          </cell>
        </row>
        <row r="282">
          <cell r="A282">
            <v>281</v>
          </cell>
          <cell r="B282">
            <v>0</v>
          </cell>
          <cell r="C282" t="str">
            <v>05.01.03.02</v>
          </cell>
          <cell r="E282">
            <v>4015600</v>
          </cell>
          <cell r="F282" t="str">
            <v>CONCRETO FACE - BARRAGEM CCR</v>
          </cell>
          <cell r="G282" t="str">
            <v>M3</v>
          </cell>
          <cell r="H282">
            <v>25114</v>
          </cell>
          <cell r="I282">
            <v>1</v>
          </cell>
          <cell r="J282">
            <v>1</v>
          </cell>
          <cell r="K282">
            <v>1</v>
          </cell>
          <cell r="L282">
            <v>1</v>
          </cell>
          <cell r="M282">
            <v>111.06</v>
          </cell>
          <cell r="N282">
            <v>2789160.84</v>
          </cell>
          <cell r="O282">
            <v>111.06</v>
          </cell>
          <cell r="P282">
            <v>2789160.84</v>
          </cell>
        </row>
        <row r="283">
          <cell r="A283">
            <v>282</v>
          </cell>
          <cell r="B283">
            <v>0</v>
          </cell>
          <cell r="C283" t="str">
            <v>05.01.03.03</v>
          </cell>
          <cell r="E283">
            <v>4015707</v>
          </cell>
          <cell r="F283" t="str">
            <v>CONCRETO COROAMENTO - BARRAGEM CCR</v>
          </cell>
          <cell r="G283" t="str">
            <v>M3</v>
          </cell>
          <cell r="H283">
            <v>2249</v>
          </cell>
          <cell r="I283">
            <v>1</v>
          </cell>
          <cell r="J283">
            <v>1</v>
          </cell>
          <cell r="K283">
            <v>1</v>
          </cell>
          <cell r="L283">
            <v>1</v>
          </cell>
          <cell r="M283">
            <v>172.86</v>
          </cell>
          <cell r="N283">
            <v>388762.14</v>
          </cell>
          <cell r="O283">
            <v>172.86</v>
          </cell>
          <cell r="P283">
            <v>388762.14</v>
          </cell>
        </row>
        <row r="284">
          <cell r="A284">
            <v>283</v>
          </cell>
          <cell r="B284">
            <v>0</v>
          </cell>
          <cell r="C284" t="str">
            <v>05.01.03.04</v>
          </cell>
          <cell r="E284">
            <v>4015804</v>
          </cell>
          <cell r="F284" t="str">
            <v>CONCRETO FACE BLOCOS MONTANTE AREA MONTAGEM</v>
          </cell>
          <cell r="G284" t="str">
            <v>M3</v>
          </cell>
          <cell r="H284">
            <v>2010</v>
          </cell>
          <cell r="I284">
            <v>1</v>
          </cell>
          <cell r="J284">
            <v>1</v>
          </cell>
          <cell r="K284">
            <v>1</v>
          </cell>
          <cell r="L284">
            <v>1</v>
          </cell>
          <cell r="M284">
            <v>164.75</v>
          </cell>
          <cell r="N284">
            <v>331147.5</v>
          </cell>
          <cell r="O284">
            <v>164.75</v>
          </cell>
          <cell r="P284">
            <v>331147.5</v>
          </cell>
        </row>
        <row r="285">
          <cell r="A285">
            <v>284</v>
          </cell>
          <cell r="B285">
            <v>0</v>
          </cell>
          <cell r="C285" t="str">
            <v>05.01.03.05</v>
          </cell>
          <cell r="E285">
            <v>4015901</v>
          </cell>
          <cell r="F285" t="str">
            <v>CONCRETO COROAMENTO - BLOCO MONTAGEM AREA DE MONTAGEM</v>
          </cell>
          <cell r="G285" t="str">
            <v>M3</v>
          </cell>
          <cell r="H285">
            <v>542</v>
          </cell>
          <cell r="I285">
            <v>1</v>
          </cell>
          <cell r="J285">
            <v>1</v>
          </cell>
          <cell r="K285">
            <v>1</v>
          </cell>
          <cell r="L285">
            <v>1</v>
          </cell>
          <cell r="M285">
            <v>172.86</v>
          </cell>
          <cell r="N285">
            <v>93690.12</v>
          </cell>
          <cell r="O285">
            <v>172.86</v>
          </cell>
          <cell r="P285">
            <v>93690.12</v>
          </cell>
        </row>
        <row r="286">
          <cell r="A286">
            <v>285</v>
          </cell>
          <cell r="B286">
            <v>0</v>
          </cell>
          <cell r="C286" t="str">
            <v>05.01.03.06</v>
          </cell>
          <cell r="E286">
            <v>4016001</v>
          </cell>
          <cell r="F286" t="str">
            <v>CONCRETO FACE BLOCOS - MONTAGEM DO BLOCO LATERAL</v>
          </cell>
          <cell r="G286" t="str">
            <v>M3</v>
          </cell>
          <cell r="H286">
            <v>381</v>
          </cell>
          <cell r="I286">
            <v>1</v>
          </cell>
          <cell r="J286">
            <v>1</v>
          </cell>
          <cell r="K286">
            <v>1</v>
          </cell>
          <cell r="L286">
            <v>1</v>
          </cell>
          <cell r="M286">
            <v>111.06</v>
          </cell>
          <cell r="N286">
            <v>42313.86</v>
          </cell>
          <cell r="O286">
            <v>111.06</v>
          </cell>
          <cell r="P286">
            <v>42313.86</v>
          </cell>
        </row>
        <row r="287">
          <cell r="A287">
            <v>286</v>
          </cell>
          <cell r="B287">
            <v>0</v>
          </cell>
          <cell r="C287" t="str">
            <v>05.01.03.07</v>
          </cell>
          <cell r="E287">
            <v>4016108</v>
          </cell>
          <cell r="F287" t="str">
            <v>CONCRETO COROAMENTO - BLOCO MONTANTE DO BLOCO LATERAL</v>
          </cell>
          <cell r="G287" t="str">
            <v>M3</v>
          </cell>
          <cell r="H287">
            <v>45</v>
          </cell>
          <cell r="I287">
            <v>1</v>
          </cell>
          <cell r="J287">
            <v>1</v>
          </cell>
          <cell r="K287">
            <v>1</v>
          </cell>
          <cell r="L287">
            <v>1</v>
          </cell>
          <cell r="M287">
            <v>172.86</v>
          </cell>
          <cell r="N287">
            <v>7778.7</v>
          </cell>
          <cell r="O287">
            <v>172.86</v>
          </cell>
          <cell r="P287">
            <v>7778.7</v>
          </cell>
        </row>
        <row r="288">
          <cell r="A288">
            <v>287</v>
          </cell>
          <cell r="B288">
            <v>8</v>
          </cell>
          <cell r="E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</row>
        <row r="289">
          <cell r="A289">
            <v>288</v>
          </cell>
          <cell r="B289">
            <v>4</v>
          </cell>
          <cell r="C289" t="str">
            <v>05.01.04</v>
          </cell>
          <cell r="E289">
            <v>0</v>
          </cell>
          <cell r="F289" t="str">
            <v>CONCRETO PECAS PRE MOLDADAS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289</v>
          </cell>
          <cell r="B290">
            <v>0</v>
          </cell>
          <cell r="C290" t="str">
            <v>05.01.04.01</v>
          </cell>
          <cell r="E290">
            <v>4016205</v>
          </cell>
          <cell r="F290" t="str">
            <v>CONCRETO PECAS PRE MOLDADAS - TOMADA DE AGUA</v>
          </cell>
          <cell r="G290" t="str">
            <v>M3</v>
          </cell>
          <cell r="H290">
            <v>1000</v>
          </cell>
          <cell r="I290">
            <v>1</v>
          </cell>
          <cell r="J290">
            <v>1</v>
          </cell>
          <cell r="K290">
            <v>1</v>
          </cell>
          <cell r="L290">
            <v>1</v>
          </cell>
          <cell r="M290">
            <v>353.54</v>
          </cell>
          <cell r="N290">
            <v>353540</v>
          </cell>
          <cell r="O290">
            <v>353.54</v>
          </cell>
          <cell r="P290">
            <v>353540</v>
          </cell>
        </row>
        <row r="291">
          <cell r="A291">
            <v>290</v>
          </cell>
          <cell r="B291">
            <v>0</v>
          </cell>
          <cell r="C291" t="str">
            <v>05.01.04.02</v>
          </cell>
          <cell r="E291">
            <v>4016302</v>
          </cell>
          <cell r="F291" t="str">
            <v>CONCRETO PECAS PRE MOLDADAS - CASA DE FORCA</v>
          </cell>
          <cell r="G291" t="str">
            <v>M3</v>
          </cell>
          <cell r="H291">
            <v>2000</v>
          </cell>
          <cell r="I291">
            <v>1</v>
          </cell>
          <cell r="J291">
            <v>1</v>
          </cell>
          <cell r="K291">
            <v>1</v>
          </cell>
          <cell r="L291">
            <v>1</v>
          </cell>
          <cell r="M291">
            <v>362.8</v>
          </cell>
          <cell r="N291">
            <v>725600</v>
          </cell>
          <cell r="O291">
            <v>362.8</v>
          </cell>
          <cell r="P291">
            <v>725600</v>
          </cell>
        </row>
        <row r="292">
          <cell r="A292">
            <v>291</v>
          </cell>
          <cell r="B292">
            <v>0</v>
          </cell>
          <cell r="C292" t="str">
            <v>05.01.04.03</v>
          </cell>
          <cell r="E292">
            <v>4016409</v>
          </cell>
          <cell r="F292" t="str">
            <v>CONCRETO PECAS PRE MOLDADAS - AREA DE MONTAGEM</v>
          </cell>
          <cell r="G292" t="str">
            <v>M3</v>
          </cell>
          <cell r="H292">
            <v>300</v>
          </cell>
          <cell r="I292">
            <v>1</v>
          </cell>
          <cell r="J292">
            <v>1</v>
          </cell>
          <cell r="K292">
            <v>1</v>
          </cell>
          <cell r="L292">
            <v>1</v>
          </cell>
          <cell r="M292">
            <v>356.2</v>
          </cell>
          <cell r="N292">
            <v>106860</v>
          </cell>
          <cell r="O292">
            <v>356.2</v>
          </cell>
          <cell r="P292">
            <v>106860</v>
          </cell>
        </row>
        <row r="293">
          <cell r="A293">
            <v>292</v>
          </cell>
          <cell r="B293">
            <v>0</v>
          </cell>
          <cell r="C293" t="str">
            <v>05.01.04.04</v>
          </cell>
          <cell r="E293">
            <v>4016506</v>
          </cell>
          <cell r="F293" t="str">
            <v>CONCRETO PECAS PRE MOLDADAS - GALERIAS DRENAGEM</v>
          </cell>
          <cell r="G293" t="str">
            <v>M3</v>
          </cell>
          <cell r="H293">
            <v>700</v>
          </cell>
          <cell r="I293">
            <v>1</v>
          </cell>
          <cell r="J293">
            <v>1</v>
          </cell>
          <cell r="K293">
            <v>1</v>
          </cell>
          <cell r="L293">
            <v>1</v>
          </cell>
          <cell r="M293">
            <v>410.27</v>
          </cell>
          <cell r="N293">
            <v>287189</v>
          </cell>
          <cell r="O293">
            <v>410.27</v>
          </cell>
          <cell r="P293">
            <v>287189</v>
          </cell>
        </row>
        <row r="294">
          <cell r="A294">
            <v>293</v>
          </cell>
          <cell r="B294">
            <v>0</v>
          </cell>
          <cell r="C294" t="str">
            <v>05.01.04.05</v>
          </cell>
          <cell r="E294">
            <v>4016603</v>
          </cell>
          <cell r="F294" t="str">
            <v>CONCRETO PECAS PRE MOLDADAS - GALERIAS CCR</v>
          </cell>
          <cell r="G294" t="str">
            <v>M3</v>
          </cell>
          <cell r="H294">
            <v>1000</v>
          </cell>
          <cell r="I294">
            <v>1</v>
          </cell>
          <cell r="J294">
            <v>1</v>
          </cell>
          <cell r="K294">
            <v>1</v>
          </cell>
          <cell r="L294">
            <v>1</v>
          </cell>
          <cell r="M294">
            <v>410.27</v>
          </cell>
          <cell r="N294">
            <v>410270</v>
          </cell>
          <cell r="O294">
            <v>410.27</v>
          </cell>
          <cell r="P294">
            <v>410270</v>
          </cell>
        </row>
        <row r="295">
          <cell r="A295">
            <v>294</v>
          </cell>
          <cell r="B295">
            <v>0</v>
          </cell>
          <cell r="C295" t="str">
            <v>05.01.04.06</v>
          </cell>
          <cell r="E295">
            <v>4016700</v>
          </cell>
          <cell r="F295" t="str">
            <v>CONCRETO PECAS PRE MOLDADAS - VERTEDOURO</v>
          </cell>
          <cell r="G295" t="str">
            <v>M3</v>
          </cell>
          <cell r="H295">
            <v>1000</v>
          </cell>
          <cell r="I295">
            <v>1</v>
          </cell>
          <cell r="J295">
            <v>1</v>
          </cell>
          <cell r="K295">
            <v>1</v>
          </cell>
          <cell r="L295">
            <v>1</v>
          </cell>
          <cell r="M295">
            <v>360.89</v>
          </cell>
          <cell r="N295">
            <v>360890</v>
          </cell>
          <cell r="O295">
            <v>360.89</v>
          </cell>
          <cell r="P295">
            <v>360890</v>
          </cell>
        </row>
        <row r="296">
          <cell r="A296">
            <v>295</v>
          </cell>
          <cell r="B296">
            <v>8</v>
          </cell>
          <cell r="E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</row>
        <row r="297">
          <cell r="A297">
            <v>296</v>
          </cell>
          <cell r="B297">
            <v>3</v>
          </cell>
          <cell r="C297" t="str">
            <v>05.02</v>
          </cell>
          <cell r="E297">
            <v>0</v>
          </cell>
          <cell r="F297" t="str">
            <v>* PREPARO E LANCAMENTO CONCRETO CCR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A298">
            <v>297</v>
          </cell>
          <cell r="B298">
            <v>0</v>
          </cell>
          <cell r="C298" t="str">
            <v>05.02.01</v>
          </cell>
          <cell r="E298">
            <v>4016807</v>
          </cell>
          <cell r="F298" t="str">
            <v>CONCRETO CCR - VERTEDOURO - OGIVA</v>
          </cell>
          <cell r="G298" t="str">
            <v>M3</v>
          </cell>
          <cell r="H298">
            <v>21487</v>
          </cell>
          <cell r="I298">
            <v>1</v>
          </cell>
          <cell r="J298">
            <v>1</v>
          </cell>
          <cell r="K298">
            <v>1</v>
          </cell>
          <cell r="L298">
            <v>1</v>
          </cell>
          <cell r="M298">
            <v>54.36</v>
          </cell>
          <cell r="N298">
            <v>1168033.32</v>
          </cell>
          <cell r="O298">
            <v>54.36</v>
          </cell>
          <cell r="P298">
            <v>1168033.32</v>
          </cell>
        </row>
        <row r="299">
          <cell r="A299">
            <v>298</v>
          </cell>
          <cell r="B299">
            <v>0</v>
          </cell>
          <cell r="C299" t="str">
            <v>05.02.02</v>
          </cell>
          <cell r="E299">
            <v>4016904</v>
          </cell>
          <cell r="F299" t="str">
            <v>CONCRETO CCR - VERTEDOURO - MURO BACIA DISSIPACAO</v>
          </cell>
          <cell r="G299" t="str">
            <v>M3</v>
          </cell>
          <cell r="H299">
            <v>7145</v>
          </cell>
          <cell r="I299">
            <v>1</v>
          </cell>
          <cell r="J299">
            <v>1</v>
          </cell>
          <cell r="K299">
            <v>1</v>
          </cell>
          <cell r="L299">
            <v>1</v>
          </cell>
          <cell r="M299">
            <v>54.36</v>
          </cell>
          <cell r="N299">
            <v>388402.2</v>
          </cell>
          <cell r="O299">
            <v>54.36</v>
          </cell>
          <cell r="P299">
            <v>388402.2</v>
          </cell>
        </row>
        <row r="300">
          <cell r="A300">
            <v>299</v>
          </cell>
          <cell r="B300">
            <v>0</v>
          </cell>
          <cell r="C300" t="str">
            <v>05.02.03</v>
          </cell>
          <cell r="E300">
            <v>4017004</v>
          </cell>
          <cell r="F300" t="str">
            <v>CONCRETO CCR - BARRAGEM CCR</v>
          </cell>
          <cell r="G300" t="str">
            <v>M3</v>
          </cell>
          <cell r="H300">
            <v>331147</v>
          </cell>
          <cell r="I300">
            <v>1</v>
          </cell>
          <cell r="J300">
            <v>1</v>
          </cell>
          <cell r="K300">
            <v>1</v>
          </cell>
          <cell r="L300">
            <v>1</v>
          </cell>
          <cell r="M300">
            <v>53.73</v>
          </cell>
          <cell r="N300">
            <v>17792528.309999999</v>
          </cell>
          <cell r="O300">
            <v>53.73</v>
          </cell>
          <cell r="P300">
            <v>17792528.309999999</v>
          </cell>
        </row>
        <row r="301">
          <cell r="A301">
            <v>300</v>
          </cell>
          <cell r="B301">
            <v>0</v>
          </cell>
          <cell r="C301" t="str">
            <v>05.02.04</v>
          </cell>
          <cell r="E301">
            <v>4017101</v>
          </cell>
          <cell r="F301" t="str">
            <v>CONCRETO CCR - BLOCOS MONTANTE AREA MONTAGEM</v>
          </cell>
          <cell r="G301" t="str">
            <v>M3</v>
          </cell>
          <cell r="H301">
            <v>14185</v>
          </cell>
          <cell r="I301">
            <v>1</v>
          </cell>
          <cell r="J301">
            <v>1</v>
          </cell>
          <cell r="K301">
            <v>1</v>
          </cell>
          <cell r="L301">
            <v>1</v>
          </cell>
          <cell r="M301">
            <v>54.36</v>
          </cell>
          <cell r="N301">
            <v>771096.6</v>
          </cell>
          <cell r="O301">
            <v>54.36</v>
          </cell>
          <cell r="P301">
            <v>771096.6</v>
          </cell>
        </row>
        <row r="302">
          <cell r="A302">
            <v>301</v>
          </cell>
          <cell r="B302">
            <v>0</v>
          </cell>
          <cell r="C302" t="str">
            <v>05.02.05</v>
          </cell>
          <cell r="E302">
            <v>4017208</v>
          </cell>
          <cell r="F302" t="str">
            <v>CONCRETO CCR - BLOCOS MONTANTE DO BLOCO LATERAL</v>
          </cell>
          <cell r="G302" t="str">
            <v>M3</v>
          </cell>
          <cell r="H302">
            <v>3674</v>
          </cell>
          <cell r="I302">
            <v>1</v>
          </cell>
          <cell r="J302">
            <v>1</v>
          </cell>
          <cell r="K302">
            <v>1</v>
          </cell>
          <cell r="L302">
            <v>1</v>
          </cell>
          <cell r="M302">
            <v>54.36</v>
          </cell>
          <cell r="N302">
            <v>199718.64</v>
          </cell>
          <cell r="O302">
            <v>54.36</v>
          </cell>
          <cell r="P302">
            <v>199718.64</v>
          </cell>
        </row>
        <row r="303">
          <cell r="A303">
            <v>302</v>
          </cell>
          <cell r="B303">
            <v>0</v>
          </cell>
          <cell r="C303" t="str">
            <v>05.02.06</v>
          </cell>
          <cell r="E303">
            <v>4017305</v>
          </cell>
          <cell r="F303" t="str">
            <v>ARGAMASSA DE LIGACAO PARA CCR</v>
          </cell>
          <cell r="G303" t="str">
            <v>M3</v>
          </cell>
          <cell r="H303">
            <v>3776</v>
          </cell>
          <cell r="I303">
            <v>1</v>
          </cell>
          <cell r="J303">
            <v>1</v>
          </cell>
          <cell r="K303">
            <v>1</v>
          </cell>
          <cell r="L303">
            <v>1</v>
          </cell>
          <cell r="M303">
            <v>193.24</v>
          </cell>
          <cell r="N303">
            <v>729674.23999999999</v>
          </cell>
          <cell r="O303">
            <v>193.24</v>
          </cell>
          <cell r="P303">
            <v>729674.23999999999</v>
          </cell>
        </row>
        <row r="304">
          <cell r="A304">
            <v>303</v>
          </cell>
          <cell r="B304">
            <v>0</v>
          </cell>
          <cell r="C304" t="str">
            <v>05.02.07</v>
          </cell>
          <cell r="E304">
            <v>4017402</v>
          </cell>
          <cell r="F304" t="str">
            <v>JUNTAS DE CONTRACAO PARA CCR</v>
          </cell>
          <cell r="G304" t="str">
            <v>M2</v>
          </cell>
          <cell r="H304">
            <v>25435</v>
          </cell>
          <cell r="I304">
            <v>1</v>
          </cell>
          <cell r="J304">
            <v>1</v>
          </cell>
          <cell r="K304">
            <v>1</v>
          </cell>
          <cell r="L304">
            <v>1</v>
          </cell>
          <cell r="M304">
            <v>12.48</v>
          </cell>
          <cell r="N304">
            <v>317428.8</v>
          </cell>
          <cell r="O304">
            <v>12.48</v>
          </cell>
          <cell r="P304">
            <v>317428.8</v>
          </cell>
        </row>
        <row r="305">
          <cell r="A305">
            <v>304</v>
          </cell>
          <cell r="B305">
            <v>8</v>
          </cell>
          <cell r="E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</row>
        <row r="306">
          <cell r="A306">
            <v>305</v>
          </cell>
          <cell r="B306">
            <v>3</v>
          </cell>
          <cell r="C306" t="str">
            <v>05.03</v>
          </cell>
          <cell r="E306">
            <v>0</v>
          </cell>
          <cell r="F306" t="str">
            <v>* PREPARO E LANC CONCRETO PROJETADO A CEU ABERTO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</row>
        <row r="307">
          <cell r="A307">
            <v>306</v>
          </cell>
          <cell r="B307">
            <v>0</v>
          </cell>
          <cell r="C307" t="str">
            <v>05.03.01</v>
          </cell>
          <cell r="E307">
            <v>4017509</v>
          </cell>
          <cell r="F307" t="str">
            <v>PREP E LANC CONCR PROJ CEU ABERTO -COM FIBRAS</v>
          </cell>
          <cell r="G307" t="str">
            <v>M3</v>
          </cell>
          <cell r="H307">
            <v>350</v>
          </cell>
          <cell r="I307">
            <v>1</v>
          </cell>
          <cell r="J307">
            <v>1</v>
          </cell>
          <cell r="K307">
            <v>1</v>
          </cell>
          <cell r="L307">
            <v>1</v>
          </cell>
          <cell r="M307">
            <v>455.54</v>
          </cell>
          <cell r="N307">
            <v>159439</v>
          </cell>
          <cell r="O307">
            <v>455.54</v>
          </cell>
          <cell r="P307">
            <v>159439</v>
          </cell>
        </row>
        <row r="308">
          <cell r="A308">
            <v>307</v>
          </cell>
          <cell r="B308">
            <v>8</v>
          </cell>
          <cell r="E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</row>
        <row r="309">
          <cell r="A309">
            <v>308</v>
          </cell>
          <cell r="B309">
            <v>3</v>
          </cell>
          <cell r="C309" t="str">
            <v>05.04</v>
          </cell>
          <cell r="E309">
            <v>0</v>
          </cell>
          <cell r="F309" t="str">
            <v>* ARMADURAS PARA CONCRETO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309</v>
          </cell>
          <cell r="B310">
            <v>0</v>
          </cell>
          <cell r="C310" t="str">
            <v>05.04.01</v>
          </cell>
          <cell r="E310">
            <v>4017606</v>
          </cell>
          <cell r="F310" t="str">
            <v>ARMADURAS VERTED.-OGIVA/MUROS/PILARES</v>
          </cell>
          <cell r="G310" t="str">
            <v>T</v>
          </cell>
          <cell r="H310">
            <v>6448</v>
          </cell>
          <cell r="I310">
            <v>1</v>
          </cell>
          <cell r="J310">
            <v>1</v>
          </cell>
          <cell r="K310">
            <v>1</v>
          </cell>
          <cell r="L310">
            <v>1</v>
          </cell>
          <cell r="M310">
            <v>1898.99</v>
          </cell>
          <cell r="N310">
            <v>12244687.52</v>
          </cell>
          <cell r="O310">
            <v>1898.99</v>
          </cell>
          <cell r="P310">
            <v>12244687.52</v>
          </cell>
        </row>
        <row r="311">
          <cell r="A311">
            <v>310</v>
          </cell>
          <cell r="B311">
            <v>0</v>
          </cell>
          <cell r="C311" t="str">
            <v>05.04.02</v>
          </cell>
          <cell r="E311">
            <v>4017703</v>
          </cell>
          <cell r="F311" t="str">
            <v>ARMADURAS VERTED.-BACIA DISSIPACAO</v>
          </cell>
          <cell r="G311" t="str">
            <v>T</v>
          </cell>
          <cell r="H311">
            <v>907</v>
          </cell>
          <cell r="I311">
            <v>1</v>
          </cell>
          <cell r="J311">
            <v>1</v>
          </cell>
          <cell r="K311">
            <v>1</v>
          </cell>
          <cell r="L311">
            <v>1</v>
          </cell>
          <cell r="M311">
            <v>1898.99</v>
          </cell>
          <cell r="N311">
            <v>1722383.93</v>
          </cell>
          <cell r="O311">
            <v>1898.99</v>
          </cell>
          <cell r="P311">
            <v>1722383.93</v>
          </cell>
        </row>
        <row r="312">
          <cell r="A312">
            <v>311</v>
          </cell>
          <cell r="B312">
            <v>0</v>
          </cell>
          <cell r="C312" t="str">
            <v>05.04.03</v>
          </cell>
          <cell r="E312">
            <v>4017800</v>
          </cell>
          <cell r="F312" t="str">
            <v>ARMADURAS VERTED.-COMPLEM.VAOS REBAIXADOS</v>
          </cell>
          <cell r="G312" t="str">
            <v>T</v>
          </cell>
          <cell r="H312">
            <v>207</v>
          </cell>
          <cell r="I312">
            <v>1</v>
          </cell>
          <cell r="J312">
            <v>1</v>
          </cell>
          <cell r="K312">
            <v>1</v>
          </cell>
          <cell r="L312">
            <v>1</v>
          </cell>
          <cell r="M312">
            <v>1898.99</v>
          </cell>
          <cell r="N312">
            <v>393090.93</v>
          </cell>
          <cell r="O312">
            <v>1898.99</v>
          </cell>
          <cell r="P312">
            <v>393090.93</v>
          </cell>
        </row>
        <row r="313">
          <cell r="A313">
            <v>312</v>
          </cell>
          <cell r="B313">
            <v>0</v>
          </cell>
          <cell r="C313" t="str">
            <v>05.04.04</v>
          </cell>
          <cell r="E313">
            <v>4017907</v>
          </cell>
          <cell r="F313" t="str">
            <v>ARMADURAS VERTED.-PONTE AUXILIAR JUSANTE</v>
          </cell>
          <cell r="G313" t="str">
            <v>T</v>
          </cell>
          <cell r="H313">
            <v>82</v>
          </cell>
          <cell r="I313">
            <v>1</v>
          </cell>
          <cell r="J313">
            <v>1</v>
          </cell>
          <cell r="K313">
            <v>1</v>
          </cell>
          <cell r="L313">
            <v>1</v>
          </cell>
          <cell r="M313">
            <v>1898.99</v>
          </cell>
          <cell r="N313">
            <v>155717.18</v>
          </cell>
          <cell r="O313">
            <v>1898.99</v>
          </cell>
          <cell r="P313">
            <v>155717.18</v>
          </cell>
        </row>
        <row r="314">
          <cell r="A314">
            <v>313</v>
          </cell>
          <cell r="B314">
            <v>0</v>
          </cell>
          <cell r="C314" t="str">
            <v>05.04.05</v>
          </cell>
          <cell r="E314">
            <v>4018007</v>
          </cell>
          <cell r="F314" t="str">
            <v>ARMADURAS PROTECAO VERTEDOURO</v>
          </cell>
          <cell r="G314" t="str">
            <v>T</v>
          </cell>
          <cell r="H314">
            <v>177</v>
          </cell>
          <cell r="I314">
            <v>1</v>
          </cell>
          <cell r="J314">
            <v>1</v>
          </cell>
          <cell r="K314">
            <v>1</v>
          </cell>
          <cell r="L314">
            <v>1</v>
          </cell>
          <cell r="M314">
            <v>1898.99</v>
          </cell>
          <cell r="N314">
            <v>336121.23</v>
          </cell>
          <cell r="O314">
            <v>1898.99</v>
          </cell>
          <cell r="P314">
            <v>336121.23</v>
          </cell>
        </row>
        <row r="315">
          <cell r="A315">
            <v>314</v>
          </cell>
          <cell r="B315">
            <v>0</v>
          </cell>
          <cell r="C315" t="str">
            <v>05.04.06</v>
          </cell>
          <cell r="E315">
            <v>4018104</v>
          </cell>
          <cell r="F315" t="str">
            <v>ARMADURAS CASA DE FORCA/TOMADA D`AGUA</v>
          </cell>
          <cell r="G315" t="str">
            <v>T</v>
          </cell>
          <cell r="H315">
            <v>31740</v>
          </cell>
          <cell r="I315">
            <v>1</v>
          </cell>
          <cell r="J315">
            <v>1</v>
          </cell>
          <cell r="K315">
            <v>1</v>
          </cell>
          <cell r="L315">
            <v>1</v>
          </cell>
          <cell r="M315">
            <v>1925.34</v>
          </cell>
          <cell r="N315">
            <v>61110291.600000001</v>
          </cell>
          <cell r="O315">
            <v>1925.34</v>
          </cell>
          <cell r="P315">
            <v>61110291.600000001</v>
          </cell>
        </row>
        <row r="316">
          <cell r="A316">
            <v>315</v>
          </cell>
          <cell r="B316">
            <v>0</v>
          </cell>
          <cell r="C316" t="str">
            <v>05.04.07</v>
          </cell>
          <cell r="E316">
            <v>4018201</v>
          </cell>
          <cell r="F316" t="str">
            <v>ARMADURAS AREA DE MONTAGEM</v>
          </cell>
          <cell r="G316" t="str">
            <v>T</v>
          </cell>
          <cell r="H316">
            <v>1123</v>
          </cell>
          <cell r="I316">
            <v>1</v>
          </cell>
          <cell r="J316">
            <v>1</v>
          </cell>
          <cell r="K316">
            <v>1</v>
          </cell>
          <cell r="L316">
            <v>1</v>
          </cell>
          <cell r="M316">
            <v>1978.04</v>
          </cell>
          <cell r="N316">
            <v>2221338.92</v>
          </cell>
          <cell r="O316">
            <v>1978.04</v>
          </cell>
          <cell r="P316">
            <v>2221338.92</v>
          </cell>
        </row>
        <row r="317">
          <cell r="A317">
            <v>316</v>
          </cell>
          <cell r="B317">
            <v>0</v>
          </cell>
          <cell r="C317" t="str">
            <v>05.04.08</v>
          </cell>
          <cell r="E317">
            <v>4018308</v>
          </cell>
          <cell r="F317" t="str">
            <v>ARMADURAS BLOCO LATERAL DIREITO/MURO</v>
          </cell>
          <cell r="G317" t="str">
            <v>T</v>
          </cell>
          <cell r="H317">
            <v>784</v>
          </cell>
          <cell r="I317">
            <v>1</v>
          </cell>
          <cell r="J317">
            <v>1</v>
          </cell>
          <cell r="K317">
            <v>1</v>
          </cell>
          <cell r="L317">
            <v>1</v>
          </cell>
          <cell r="M317">
            <v>1925.34</v>
          </cell>
          <cell r="N317">
            <v>1509466.56</v>
          </cell>
          <cell r="O317">
            <v>1925.34</v>
          </cell>
          <cell r="P317">
            <v>1509466.56</v>
          </cell>
        </row>
        <row r="318">
          <cell r="A318">
            <v>317</v>
          </cell>
          <cell r="B318">
            <v>0</v>
          </cell>
          <cell r="C318" t="str">
            <v>05.04.09</v>
          </cell>
          <cell r="E318">
            <v>4018405</v>
          </cell>
          <cell r="F318" t="str">
            <v>ARMADURAS BARRAGEM CCR</v>
          </cell>
          <cell r="G318" t="str">
            <v>T</v>
          </cell>
          <cell r="H318">
            <v>132</v>
          </cell>
          <cell r="I318">
            <v>1</v>
          </cell>
          <cell r="J318">
            <v>1</v>
          </cell>
          <cell r="K318">
            <v>1</v>
          </cell>
          <cell r="L318">
            <v>1</v>
          </cell>
          <cell r="M318">
            <v>1925.34</v>
          </cell>
          <cell r="N318">
            <v>254144.88</v>
          </cell>
          <cell r="O318">
            <v>1925.34</v>
          </cell>
          <cell r="P318">
            <v>254144.88</v>
          </cell>
        </row>
        <row r="319">
          <cell r="A319">
            <v>318</v>
          </cell>
          <cell r="B319">
            <v>0</v>
          </cell>
          <cell r="C319" t="str">
            <v>05.04.10</v>
          </cell>
          <cell r="E319">
            <v>4018502</v>
          </cell>
          <cell r="F319" t="str">
            <v>ARMADURAS BLOCOS MONTANTE AREA MONTAGEM</v>
          </cell>
          <cell r="G319" t="str">
            <v>T</v>
          </cell>
          <cell r="H319">
            <v>26</v>
          </cell>
          <cell r="I319">
            <v>1</v>
          </cell>
          <cell r="J319">
            <v>1</v>
          </cell>
          <cell r="K319">
            <v>1</v>
          </cell>
          <cell r="L319">
            <v>1</v>
          </cell>
          <cell r="M319">
            <v>1925.34</v>
          </cell>
          <cell r="N319">
            <v>50058.84</v>
          </cell>
          <cell r="O319">
            <v>1925.34</v>
          </cell>
          <cell r="P319">
            <v>50058.84</v>
          </cell>
        </row>
        <row r="320">
          <cell r="A320">
            <v>319</v>
          </cell>
          <cell r="B320">
            <v>0</v>
          </cell>
          <cell r="C320" t="str">
            <v>05.04.11</v>
          </cell>
          <cell r="E320">
            <v>4018609</v>
          </cell>
          <cell r="F320" t="str">
            <v>ARMADURAS MURO ACESSO AREA DE MONTAGEM</v>
          </cell>
          <cell r="G320" t="str">
            <v>T</v>
          </cell>
          <cell r="H320">
            <v>143</v>
          </cell>
          <cell r="I320">
            <v>1</v>
          </cell>
          <cell r="J320">
            <v>1</v>
          </cell>
          <cell r="K320">
            <v>1</v>
          </cell>
          <cell r="L320">
            <v>1</v>
          </cell>
          <cell r="M320">
            <v>1925.34</v>
          </cell>
          <cell r="N320">
            <v>275323.62</v>
          </cell>
          <cell r="O320">
            <v>1925.34</v>
          </cell>
          <cell r="P320">
            <v>275323.62</v>
          </cell>
        </row>
        <row r="321">
          <cell r="A321">
            <v>320</v>
          </cell>
          <cell r="B321">
            <v>0</v>
          </cell>
          <cell r="C321" t="str">
            <v>05.04.12</v>
          </cell>
          <cell r="E321">
            <v>4018706</v>
          </cell>
          <cell r="F321" t="str">
            <v>ARMADURAS BLOCO DE MONTANTE DO BLOCO LATERAL</v>
          </cell>
          <cell r="G321" t="str">
            <v>T</v>
          </cell>
          <cell r="H321">
            <v>4</v>
          </cell>
          <cell r="I321">
            <v>1</v>
          </cell>
          <cell r="J321">
            <v>1</v>
          </cell>
          <cell r="K321">
            <v>1</v>
          </cell>
          <cell r="L321">
            <v>1</v>
          </cell>
          <cell r="M321">
            <v>1925.34</v>
          </cell>
          <cell r="N321">
            <v>7701.36</v>
          </cell>
          <cell r="O321">
            <v>1925.34</v>
          </cell>
          <cell r="P321">
            <v>7701.36</v>
          </cell>
        </row>
        <row r="322">
          <cell r="A322">
            <v>321</v>
          </cell>
          <cell r="B322">
            <v>0</v>
          </cell>
          <cell r="C322" t="str">
            <v>05.04.13</v>
          </cell>
          <cell r="E322">
            <v>4018803</v>
          </cell>
          <cell r="F322" t="str">
            <v>ARMADURAS PARA PREMOLDADOS</v>
          </cell>
          <cell r="G322" t="str">
            <v>T</v>
          </cell>
          <cell r="H322">
            <v>600</v>
          </cell>
          <cell r="I322">
            <v>1</v>
          </cell>
          <cell r="J322">
            <v>1</v>
          </cell>
          <cell r="K322">
            <v>1</v>
          </cell>
          <cell r="L322">
            <v>1</v>
          </cell>
          <cell r="M322">
            <v>2030.74</v>
          </cell>
          <cell r="N322">
            <v>1218444</v>
          </cell>
          <cell r="O322">
            <v>2030.74</v>
          </cell>
          <cell r="P322">
            <v>1218444</v>
          </cell>
        </row>
        <row r="323">
          <cell r="A323">
            <v>322</v>
          </cell>
          <cell r="B323">
            <v>8</v>
          </cell>
          <cell r="E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323</v>
          </cell>
          <cell r="B324">
            <v>3</v>
          </cell>
          <cell r="C324" t="str">
            <v>05.05</v>
          </cell>
          <cell r="E324">
            <v>0</v>
          </cell>
          <cell r="F324" t="str">
            <v>* ACO DE PROTENSAO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</row>
        <row r="325">
          <cell r="A325">
            <v>324</v>
          </cell>
          <cell r="B325">
            <v>0</v>
          </cell>
          <cell r="C325" t="str">
            <v>05.05.01</v>
          </cell>
          <cell r="E325">
            <v>4018900</v>
          </cell>
          <cell r="F325" t="str">
            <v>ACO CP PARA PROTENSAO DO VERTEDOURO</v>
          </cell>
          <cell r="G325" t="str">
            <v>T</v>
          </cell>
          <cell r="H325">
            <v>561</v>
          </cell>
          <cell r="I325">
            <v>1</v>
          </cell>
          <cell r="J325">
            <v>1</v>
          </cell>
          <cell r="K325">
            <v>1</v>
          </cell>
          <cell r="L325">
            <v>1</v>
          </cell>
          <cell r="M325">
            <v>8363.16</v>
          </cell>
          <cell r="N325">
            <v>4691732.76</v>
          </cell>
          <cell r="O325">
            <v>8363.16</v>
          </cell>
          <cell r="P325">
            <v>4691732.76</v>
          </cell>
        </row>
        <row r="326">
          <cell r="A326">
            <v>325</v>
          </cell>
          <cell r="B326">
            <v>8</v>
          </cell>
          <cell r="E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326</v>
          </cell>
          <cell r="B327">
            <v>3</v>
          </cell>
          <cell r="C327" t="str">
            <v>05.06</v>
          </cell>
          <cell r="E327">
            <v>0</v>
          </cell>
          <cell r="F327" t="str">
            <v>* FORNECIMENTO E MONTAGEM DE FORMAS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</row>
        <row r="328">
          <cell r="A328">
            <v>327</v>
          </cell>
          <cell r="B328">
            <v>4</v>
          </cell>
          <cell r="C328" t="str">
            <v>05.06.01</v>
          </cell>
          <cell r="E328">
            <v>0</v>
          </cell>
          <cell r="F328" t="str">
            <v>FORMAS VERTEDOURO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</row>
        <row r="329">
          <cell r="A329">
            <v>328</v>
          </cell>
          <cell r="B329">
            <v>0</v>
          </cell>
          <cell r="C329" t="str">
            <v>05.06.01.01</v>
          </cell>
          <cell r="E329">
            <v>4019000</v>
          </cell>
          <cell r="F329" t="str">
            <v>FORMAS VERTEDOURO - MADEIRA IN LOCO</v>
          </cell>
          <cell r="G329" t="str">
            <v>M2</v>
          </cell>
          <cell r="H329">
            <v>2445</v>
          </cell>
          <cell r="I329">
            <v>1</v>
          </cell>
          <cell r="J329">
            <v>1</v>
          </cell>
          <cell r="K329">
            <v>1</v>
          </cell>
          <cell r="L329">
            <v>1</v>
          </cell>
          <cell r="M329">
            <v>96.15</v>
          </cell>
          <cell r="N329">
            <v>235086.75</v>
          </cell>
          <cell r="O329">
            <v>96.15</v>
          </cell>
          <cell r="P329">
            <v>235086.75</v>
          </cell>
        </row>
        <row r="330">
          <cell r="A330">
            <v>329</v>
          </cell>
          <cell r="B330">
            <v>0</v>
          </cell>
          <cell r="C330" t="str">
            <v>05.06.01.02</v>
          </cell>
          <cell r="E330">
            <v>4019107</v>
          </cell>
          <cell r="F330" t="str">
            <v>FORMAS VERTEDOURO - PLANA DE MADEIRA</v>
          </cell>
          <cell r="G330" t="str">
            <v>M2</v>
          </cell>
          <cell r="H330">
            <v>15016</v>
          </cell>
          <cell r="I330">
            <v>1</v>
          </cell>
          <cell r="J330">
            <v>1</v>
          </cell>
          <cell r="K330">
            <v>1</v>
          </cell>
          <cell r="L330">
            <v>1</v>
          </cell>
          <cell r="M330">
            <v>104.88</v>
          </cell>
          <cell r="N330">
            <v>1574878.08</v>
          </cell>
          <cell r="O330">
            <v>104.88</v>
          </cell>
          <cell r="P330">
            <v>1574878.08</v>
          </cell>
        </row>
        <row r="331">
          <cell r="A331">
            <v>330</v>
          </cell>
          <cell r="B331">
            <v>0</v>
          </cell>
          <cell r="C331" t="str">
            <v>05.06.01.03</v>
          </cell>
          <cell r="E331">
            <v>4019204</v>
          </cell>
          <cell r="F331" t="str">
            <v>FORMAS VERTEDOURO - PLANA METALICA</v>
          </cell>
          <cell r="G331" t="str">
            <v>M2</v>
          </cell>
          <cell r="H331">
            <v>32714</v>
          </cell>
          <cell r="I331">
            <v>1</v>
          </cell>
          <cell r="J331">
            <v>1</v>
          </cell>
          <cell r="K331">
            <v>1</v>
          </cell>
          <cell r="L331">
            <v>1</v>
          </cell>
          <cell r="M331">
            <v>81.430000000000007</v>
          </cell>
          <cell r="N331">
            <v>2663901.02</v>
          </cell>
          <cell r="O331">
            <v>81.430000000000007</v>
          </cell>
          <cell r="P331">
            <v>2663901.02</v>
          </cell>
        </row>
        <row r="332">
          <cell r="A332">
            <v>331</v>
          </cell>
          <cell r="B332">
            <v>0</v>
          </cell>
          <cell r="C332" t="str">
            <v>05.06.01.04</v>
          </cell>
          <cell r="E332">
            <v>4019301</v>
          </cell>
          <cell r="F332" t="str">
            <v>FORMAS VERTEDOURO - REGUA DESLIZANTE</v>
          </cell>
          <cell r="G332" t="str">
            <v>M2</v>
          </cell>
          <cell r="H332">
            <v>14691</v>
          </cell>
          <cell r="I332">
            <v>1</v>
          </cell>
          <cell r="J332">
            <v>1</v>
          </cell>
          <cell r="K332">
            <v>1</v>
          </cell>
          <cell r="L332">
            <v>1</v>
          </cell>
          <cell r="M332">
            <v>23.72</v>
          </cell>
          <cell r="N332">
            <v>348470.52</v>
          </cell>
          <cell r="O332">
            <v>23.72</v>
          </cell>
          <cell r="P332">
            <v>348470.52</v>
          </cell>
        </row>
        <row r="333">
          <cell r="A333">
            <v>332</v>
          </cell>
          <cell r="B333">
            <v>0</v>
          </cell>
          <cell r="C333" t="str">
            <v>05.06.01.05</v>
          </cell>
          <cell r="E333">
            <v>4019408</v>
          </cell>
          <cell r="F333" t="str">
            <v>FORMAS VERTEDOUTO - PRE MOLDADA</v>
          </cell>
          <cell r="G333" t="str">
            <v>M2</v>
          </cell>
          <cell r="H333">
            <v>4345</v>
          </cell>
          <cell r="I333">
            <v>1</v>
          </cell>
          <cell r="J333">
            <v>1</v>
          </cell>
          <cell r="K333">
            <v>1</v>
          </cell>
          <cell r="L333">
            <v>1</v>
          </cell>
          <cell r="M333">
            <v>63.86</v>
          </cell>
          <cell r="N333">
            <v>277471.7</v>
          </cell>
          <cell r="O333">
            <v>63.86</v>
          </cell>
          <cell r="P333">
            <v>277471.7</v>
          </cell>
        </row>
        <row r="334">
          <cell r="A334">
            <v>333</v>
          </cell>
          <cell r="B334">
            <v>0</v>
          </cell>
          <cell r="C334" t="str">
            <v>05.06.01.06</v>
          </cell>
          <cell r="E334">
            <v>4019505</v>
          </cell>
          <cell r="F334" t="str">
            <v>FORMAS VERTEDOUTO - DESLIZANTE</v>
          </cell>
          <cell r="G334" t="str">
            <v>M2</v>
          </cell>
          <cell r="H334">
            <v>21500</v>
          </cell>
          <cell r="I334">
            <v>1</v>
          </cell>
          <cell r="J334">
            <v>1</v>
          </cell>
          <cell r="K334">
            <v>1</v>
          </cell>
          <cell r="L334">
            <v>1</v>
          </cell>
          <cell r="M334">
            <v>83.4</v>
          </cell>
          <cell r="N334">
            <v>1793100</v>
          </cell>
          <cell r="O334">
            <v>83.4</v>
          </cell>
          <cell r="P334">
            <v>1793100</v>
          </cell>
        </row>
        <row r="335">
          <cell r="A335">
            <v>334</v>
          </cell>
          <cell r="B335">
            <v>0</v>
          </cell>
          <cell r="C335" t="str">
            <v>05.06.01.07</v>
          </cell>
          <cell r="E335">
            <v>4019602</v>
          </cell>
          <cell r="F335" t="str">
            <v>FORMAS VERTEDOURO - TELA EXPANDIDA</v>
          </cell>
          <cell r="G335" t="str">
            <v>M2</v>
          </cell>
          <cell r="H335">
            <v>8890</v>
          </cell>
          <cell r="I335">
            <v>1</v>
          </cell>
          <cell r="J335">
            <v>1</v>
          </cell>
          <cell r="K335">
            <v>1</v>
          </cell>
          <cell r="L335">
            <v>1</v>
          </cell>
          <cell r="M335">
            <v>84.74</v>
          </cell>
          <cell r="N335">
            <v>753338.6</v>
          </cell>
          <cell r="O335">
            <v>84.74</v>
          </cell>
          <cell r="P335">
            <v>753338.6</v>
          </cell>
        </row>
        <row r="336">
          <cell r="A336">
            <v>335</v>
          </cell>
          <cell r="B336">
            <v>0</v>
          </cell>
          <cell r="C336" t="str">
            <v>05.06.01.08</v>
          </cell>
          <cell r="E336">
            <v>4019709</v>
          </cell>
          <cell r="F336" t="str">
            <v>FORMAS VRT BACIA - MADEIRA IN LOCO</v>
          </cell>
          <cell r="G336" t="str">
            <v>M2</v>
          </cell>
          <cell r="H336">
            <v>736</v>
          </cell>
          <cell r="I336">
            <v>1</v>
          </cell>
          <cell r="J336">
            <v>1</v>
          </cell>
          <cell r="K336">
            <v>1</v>
          </cell>
          <cell r="L336">
            <v>1</v>
          </cell>
          <cell r="M336">
            <v>95.39</v>
          </cell>
          <cell r="N336">
            <v>70207.039999999994</v>
          </cell>
          <cell r="O336">
            <v>95.39</v>
          </cell>
          <cell r="P336">
            <v>70207.039999999994</v>
          </cell>
        </row>
        <row r="337">
          <cell r="A337">
            <v>336</v>
          </cell>
          <cell r="B337">
            <v>0</v>
          </cell>
          <cell r="C337" t="str">
            <v>05.06.01.09</v>
          </cell>
          <cell r="E337">
            <v>4019806</v>
          </cell>
          <cell r="F337" t="str">
            <v>FORMAS VRT BACIA - PLANA DE MADEIRA</v>
          </cell>
          <cell r="G337" t="str">
            <v>M2</v>
          </cell>
          <cell r="H337">
            <v>1455</v>
          </cell>
          <cell r="I337">
            <v>1</v>
          </cell>
          <cell r="J337">
            <v>1</v>
          </cell>
          <cell r="K337">
            <v>1</v>
          </cell>
          <cell r="L337">
            <v>1</v>
          </cell>
          <cell r="M337">
            <v>104.22</v>
          </cell>
          <cell r="N337">
            <v>151640.1</v>
          </cell>
          <cell r="O337">
            <v>104.22</v>
          </cell>
          <cell r="P337">
            <v>151640.1</v>
          </cell>
        </row>
        <row r="338">
          <cell r="A338">
            <v>337</v>
          </cell>
          <cell r="B338">
            <v>0</v>
          </cell>
          <cell r="C338" t="str">
            <v>05.06.01.10</v>
          </cell>
          <cell r="E338">
            <v>4019903</v>
          </cell>
          <cell r="F338" t="str">
            <v>FORMAS VRT BACIA - PLANA METALICA</v>
          </cell>
          <cell r="G338" t="str">
            <v>M2</v>
          </cell>
          <cell r="H338">
            <v>3948</v>
          </cell>
          <cell r="I338">
            <v>1</v>
          </cell>
          <cell r="J338">
            <v>1</v>
          </cell>
          <cell r="K338">
            <v>1</v>
          </cell>
          <cell r="L338">
            <v>1</v>
          </cell>
          <cell r="M338">
            <v>82.75</v>
          </cell>
          <cell r="N338">
            <v>326697</v>
          </cell>
          <cell r="O338">
            <v>82.75</v>
          </cell>
          <cell r="P338">
            <v>326697</v>
          </cell>
        </row>
        <row r="339">
          <cell r="A339">
            <v>338</v>
          </cell>
          <cell r="B339">
            <v>0</v>
          </cell>
          <cell r="C339" t="str">
            <v>05.06.01.11</v>
          </cell>
          <cell r="E339">
            <v>4020004</v>
          </cell>
          <cell r="F339" t="str">
            <v>FORMAS VRT BACIA - REGUA DESLIZANTE</v>
          </cell>
          <cell r="G339" t="str">
            <v>M2</v>
          </cell>
          <cell r="H339">
            <v>3975</v>
          </cell>
          <cell r="I339">
            <v>1</v>
          </cell>
          <cell r="J339">
            <v>1</v>
          </cell>
          <cell r="K339">
            <v>1</v>
          </cell>
          <cell r="L339">
            <v>1</v>
          </cell>
          <cell r="M339">
            <v>23.7</v>
          </cell>
          <cell r="N339">
            <v>94207.5</v>
          </cell>
          <cell r="O339">
            <v>23.7</v>
          </cell>
          <cell r="P339">
            <v>94207.5</v>
          </cell>
        </row>
        <row r="340">
          <cell r="A340">
            <v>339</v>
          </cell>
          <cell r="B340">
            <v>0</v>
          </cell>
          <cell r="C340" t="str">
            <v>05.06.01.12</v>
          </cell>
          <cell r="E340">
            <v>4020101</v>
          </cell>
          <cell r="F340" t="str">
            <v>FORMAS VRT BACIA - DESLIZANTE</v>
          </cell>
          <cell r="G340" t="str">
            <v>M2</v>
          </cell>
          <cell r="H340">
            <v>2477</v>
          </cell>
          <cell r="I340">
            <v>1</v>
          </cell>
          <cell r="J340">
            <v>1</v>
          </cell>
          <cell r="K340">
            <v>1</v>
          </cell>
          <cell r="L340">
            <v>1</v>
          </cell>
          <cell r="M340">
            <v>83</v>
          </cell>
          <cell r="N340">
            <v>205591</v>
          </cell>
          <cell r="O340">
            <v>83</v>
          </cell>
          <cell r="P340">
            <v>205591</v>
          </cell>
        </row>
        <row r="341">
          <cell r="A341">
            <v>340</v>
          </cell>
          <cell r="B341">
            <v>0</v>
          </cell>
          <cell r="C341" t="str">
            <v>05.06.01.13</v>
          </cell>
          <cell r="E341">
            <v>4020208</v>
          </cell>
          <cell r="F341" t="str">
            <v>FORMAS VRT BACIA - REGUA DESLIZANTE HORIZONTAL</v>
          </cell>
          <cell r="G341" t="str">
            <v>GL</v>
          </cell>
          <cell r="H341">
            <v>1</v>
          </cell>
          <cell r="I341">
            <v>1</v>
          </cell>
          <cell r="J341">
            <v>1</v>
          </cell>
          <cell r="K341">
            <v>1</v>
          </cell>
          <cell r="L341">
            <v>1</v>
          </cell>
          <cell r="M341">
            <v>80000</v>
          </cell>
          <cell r="N341">
            <v>80000</v>
          </cell>
          <cell r="O341">
            <v>80000</v>
          </cell>
          <cell r="P341">
            <v>80000</v>
          </cell>
        </row>
        <row r="342">
          <cell r="A342">
            <v>341</v>
          </cell>
          <cell r="B342">
            <v>8</v>
          </cell>
          <cell r="E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</row>
        <row r="343">
          <cell r="A343">
            <v>342</v>
          </cell>
          <cell r="B343">
            <v>4</v>
          </cell>
          <cell r="C343" t="str">
            <v>05.06.02</v>
          </cell>
          <cell r="E343">
            <v>0</v>
          </cell>
          <cell r="F343" t="str">
            <v>FORMAS TD/CF/AM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</row>
        <row r="344">
          <cell r="A344">
            <v>343</v>
          </cell>
          <cell r="B344">
            <v>0</v>
          </cell>
          <cell r="C344" t="str">
            <v>05.06.02.01</v>
          </cell>
          <cell r="E344">
            <v>4020305</v>
          </cell>
          <cell r="F344" t="str">
            <v>FORMAS TD/CF - MADEIRA IN LOCO</v>
          </cell>
          <cell r="G344" t="str">
            <v>M2</v>
          </cell>
          <cell r="H344">
            <v>345</v>
          </cell>
          <cell r="I344">
            <v>1</v>
          </cell>
          <cell r="J344">
            <v>1</v>
          </cell>
          <cell r="K344">
            <v>1</v>
          </cell>
          <cell r="L344">
            <v>1</v>
          </cell>
          <cell r="M344">
            <v>95.09</v>
          </cell>
          <cell r="N344">
            <v>32806.050000000003</v>
          </cell>
          <cell r="O344">
            <v>95.09</v>
          </cell>
          <cell r="P344">
            <v>32806.050000000003</v>
          </cell>
        </row>
        <row r="345">
          <cell r="A345">
            <v>344</v>
          </cell>
          <cell r="B345">
            <v>0</v>
          </cell>
          <cell r="C345" t="str">
            <v>05.06.02.02</v>
          </cell>
          <cell r="E345">
            <v>4020402</v>
          </cell>
          <cell r="F345" t="str">
            <v>FORMAS TD/CF - PLANA DE MADEIRA</v>
          </cell>
          <cell r="G345" t="str">
            <v>M2</v>
          </cell>
          <cell r="H345">
            <v>15116</v>
          </cell>
          <cell r="I345">
            <v>1</v>
          </cell>
          <cell r="J345">
            <v>1</v>
          </cell>
          <cell r="K345">
            <v>1</v>
          </cell>
          <cell r="L345">
            <v>1</v>
          </cell>
          <cell r="M345">
            <v>86.05</v>
          </cell>
          <cell r="N345">
            <v>1300731.8</v>
          </cell>
          <cell r="O345">
            <v>86.05</v>
          </cell>
          <cell r="P345">
            <v>1300731.8</v>
          </cell>
        </row>
        <row r="346">
          <cell r="A346">
            <v>345</v>
          </cell>
          <cell r="B346">
            <v>0</v>
          </cell>
          <cell r="C346" t="str">
            <v>05.06.02.03</v>
          </cell>
          <cell r="E346">
            <v>4020509</v>
          </cell>
          <cell r="F346" t="str">
            <v>FORMAS TD/CF - PLANA METALICA</v>
          </cell>
          <cell r="G346" t="str">
            <v>M2</v>
          </cell>
          <cell r="H346">
            <v>6609</v>
          </cell>
          <cell r="I346">
            <v>1</v>
          </cell>
          <cell r="J346">
            <v>1</v>
          </cell>
          <cell r="K346">
            <v>1</v>
          </cell>
          <cell r="L346">
            <v>1</v>
          </cell>
          <cell r="M346">
            <v>82.39</v>
          </cell>
          <cell r="N346">
            <v>544515.51</v>
          </cell>
          <cell r="O346">
            <v>82.39</v>
          </cell>
          <cell r="P346">
            <v>544515.51</v>
          </cell>
        </row>
        <row r="347">
          <cell r="A347">
            <v>346</v>
          </cell>
          <cell r="B347">
            <v>0</v>
          </cell>
          <cell r="C347" t="str">
            <v>05.06.02.04</v>
          </cell>
          <cell r="E347">
            <v>4020606</v>
          </cell>
          <cell r="F347" t="str">
            <v>FORMAS TD/CF - REGUA DESLIZANTE</v>
          </cell>
          <cell r="G347" t="str">
            <v>M2</v>
          </cell>
          <cell r="H347">
            <v>14472</v>
          </cell>
          <cell r="I347">
            <v>1</v>
          </cell>
          <cell r="J347">
            <v>1</v>
          </cell>
          <cell r="K347">
            <v>1</v>
          </cell>
          <cell r="L347">
            <v>1</v>
          </cell>
          <cell r="M347">
            <v>22.99</v>
          </cell>
          <cell r="N347">
            <v>332711.28000000003</v>
          </cell>
          <cell r="O347">
            <v>22.99</v>
          </cell>
          <cell r="P347">
            <v>332711.28000000003</v>
          </cell>
        </row>
        <row r="348">
          <cell r="A348">
            <v>347</v>
          </cell>
          <cell r="B348">
            <v>0</v>
          </cell>
          <cell r="C348" t="str">
            <v>05.06.02.05</v>
          </cell>
          <cell r="E348">
            <v>4020703</v>
          </cell>
          <cell r="F348" t="str">
            <v>FORMAS TD/CF - PRE MOLDADA</v>
          </cell>
          <cell r="G348" t="str">
            <v>M2</v>
          </cell>
          <cell r="H348">
            <v>13260</v>
          </cell>
          <cell r="I348">
            <v>1</v>
          </cell>
          <cell r="J348">
            <v>1</v>
          </cell>
          <cell r="K348">
            <v>1</v>
          </cell>
          <cell r="L348">
            <v>1</v>
          </cell>
          <cell r="M348">
            <v>64.78</v>
          </cell>
          <cell r="N348">
            <v>858982.8</v>
          </cell>
          <cell r="O348">
            <v>64.78</v>
          </cell>
          <cell r="P348">
            <v>858982.8</v>
          </cell>
        </row>
        <row r="349">
          <cell r="A349">
            <v>348</v>
          </cell>
          <cell r="B349">
            <v>0</v>
          </cell>
          <cell r="C349" t="str">
            <v>05.06.02.06</v>
          </cell>
          <cell r="E349">
            <v>4020800</v>
          </cell>
          <cell r="F349" t="str">
            <v>FORMAS TD/CF - DESLIZANTE</v>
          </cell>
          <cell r="G349" t="str">
            <v>M2</v>
          </cell>
          <cell r="H349">
            <v>166055</v>
          </cell>
          <cell r="I349">
            <v>1</v>
          </cell>
          <cell r="J349">
            <v>1</v>
          </cell>
          <cell r="K349">
            <v>1</v>
          </cell>
          <cell r="L349">
            <v>1</v>
          </cell>
          <cell r="M349">
            <v>79.73</v>
          </cell>
          <cell r="N349">
            <v>13239565.15</v>
          </cell>
          <cell r="O349">
            <v>79.73</v>
          </cell>
          <cell r="P349">
            <v>13239565.15</v>
          </cell>
        </row>
        <row r="350">
          <cell r="A350">
            <v>349</v>
          </cell>
          <cell r="B350">
            <v>0</v>
          </cell>
          <cell r="C350" t="str">
            <v>05.06.02.07</v>
          </cell>
          <cell r="E350">
            <v>4020907</v>
          </cell>
          <cell r="F350" t="str">
            <v>FORMAS TD/CF - TELA EXPANDIDA</v>
          </cell>
          <cell r="G350" t="str">
            <v>M2</v>
          </cell>
          <cell r="H350">
            <v>34819</v>
          </cell>
          <cell r="I350">
            <v>1</v>
          </cell>
          <cell r="J350">
            <v>1</v>
          </cell>
          <cell r="K350">
            <v>1</v>
          </cell>
          <cell r="L350">
            <v>1</v>
          </cell>
          <cell r="M350">
            <v>81.27</v>
          </cell>
          <cell r="N350">
            <v>2829740.13</v>
          </cell>
          <cell r="O350">
            <v>81.27</v>
          </cell>
          <cell r="P350">
            <v>2829740.13</v>
          </cell>
        </row>
        <row r="351">
          <cell r="A351">
            <v>350</v>
          </cell>
          <cell r="B351">
            <v>0</v>
          </cell>
          <cell r="C351" t="str">
            <v>05.06.02.08</v>
          </cell>
          <cell r="E351">
            <v>4021007</v>
          </cell>
          <cell r="F351" t="str">
            <v>FORMAS TD/CF - LAJES</v>
          </cell>
          <cell r="G351" t="str">
            <v>M2</v>
          </cell>
          <cell r="H351">
            <v>11139</v>
          </cell>
          <cell r="I351">
            <v>1</v>
          </cell>
          <cell r="J351">
            <v>1</v>
          </cell>
          <cell r="K351">
            <v>1</v>
          </cell>
          <cell r="L351">
            <v>1</v>
          </cell>
          <cell r="M351">
            <v>47.96</v>
          </cell>
          <cell r="N351">
            <v>534226.43999999994</v>
          </cell>
          <cell r="O351">
            <v>47.96</v>
          </cell>
          <cell r="P351">
            <v>534226.43999999994</v>
          </cell>
        </row>
        <row r="352">
          <cell r="A352">
            <v>351</v>
          </cell>
          <cell r="B352">
            <v>0</v>
          </cell>
          <cell r="C352" t="str">
            <v>05.06.02.09</v>
          </cell>
          <cell r="E352">
            <v>4021104</v>
          </cell>
          <cell r="F352" t="str">
            <v>FORMAS TD/CF - ESPECIAL DE MADEIRA</v>
          </cell>
          <cell r="G352" t="str">
            <v>M2</v>
          </cell>
          <cell r="H352">
            <v>13095</v>
          </cell>
          <cell r="I352">
            <v>1</v>
          </cell>
          <cell r="J352">
            <v>1</v>
          </cell>
          <cell r="K352">
            <v>1</v>
          </cell>
          <cell r="L352">
            <v>1</v>
          </cell>
          <cell r="M352">
            <v>225.87</v>
          </cell>
          <cell r="N352">
            <v>2957767.65</v>
          </cell>
          <cell r="O352">
            <v>225.87</v>
          </cell>
          <cell r="P352">
            <v>2957767.65</v>
          </cell>
        </row>
        <row r="353">
          <cell r="A353">
            <v>352</v>
          </cell>
          <cell r="B353">
            <v>0</v>
          </cell>
          <cell r="C353" t="str">
            <v>05.06.02.10</v>
          </cell>
          <cell r="E353">
            <v>4021201</v>
          </cell>
          <cell r="F353" t="str">
            <v>FORMAS TD/CF - CURVA DE MADEIRA</v>
          </cell>
          <cell r="G353" t="str">
            <v>M2</v>
          </cell>
          <cell r="H353">
            <v>14777</v>
          </cell>
          <cell r="I353">
            <v>1</v>
          </cell>
          <cell r="J353">
            <v>1</v>
          </cell>
          <cell r="K353">
            <v>1</v>
          </cell>
          <cell r="L353">
            <v>1</v>
          </cell>
          <cell r="M353">
            <v>138.56</v>
          </cell>
          <cell r="N353">
            <v>2047501.12</v>
          </cell>
          <cell r="O353">
            <v>138.56</v>
          </cell>
          <cell r="P353">
            <v>2047501.12</v>
          </cell>
        </row>
        <row r="354">
          <cell r="A354">
            <v>353</v>
          </cell>
          <cell r="B354">
            <v>8</v>
          </cell>
          <cell r="E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354</v>
          </cell>
          <cell r="B355">
            <v>4</v>
          </cell>
          <cell r="C355" t="str">
            <v>05.06.03</v>
          </cell>
          <cell r="E355">
            <v>0</v>
          </cell>
          <cell r="F355" t="str">
            <v>FORMAS AM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355</v>
          </cell>
          <cell r="B356">
            <v>0</v>
          </cell>
          <cell r="C356" t="str">
            <v>05.06.03.01</v>
          </cell>
          <cell r="E356">
            <v>4021308</v>
          </cell>
          <cell r="F356" t="str">
            <v>FORMAS AM - MADEIRA IN LOCO</v>
          </cell>
          <cell r="G356" t="str">
            <v>M2</v>
          </cell>
          <cell r="H356">
            <v>270</v>
          </cell>
          <cell r="I356">
            <v>1</v>
          </cell>
          <cell r="J356">
            <v>1</v>
          </cell>
          <cell r="K356">
            <v>1</v>
          </cell>
          <cell r="L356">
            <v>1</v>
          </cell>
          <cell r="M356">
            <v>95.1</v>
          </cell>
          <cell r="N356">
            <v>25677</v>
          </cell>
          <cell r="O356">
            <v>95.1</v>
          </cell>
          <cell r="P356">
            <v>25677</v>
          </cell>
        </row>
        <row r="357">
          <cell r="A357">
            <v>356</v>
          </cell>
          <cell r="B357">
            <v>0</v>
          </cell>
          <cell r="C357" t="str">
            <v>05.06.03.02</v>
          </cell>
          <cell r="E357">
            <v>4021405</v>
          </cell>
          <cell r="F357" t="str">
            <v>FORMAS AM - PLANA DE MADEIRA</v>
          </cell>
          <cell r="G357" t="str">
            <v>M2</v>
          </cell>
          <cell r="H357">
            <v>2170</v>
          </cell>
          <cell r="I357">
            <v>1</v>
          </cell>
          <cell r="J357">
            <v>1</v>
          </cell>
          <cell r="K357">
            <v>1</v>
          </cell>
          <cell r="L357">
            <v>1</v>
          </cell>
          <cell r="M357">
            <v>89.91</v>
          </cell>
          <cell r="N357">
            <v>195104.7</v>
          </cell>
          <cell r="O357">
            <v>89.91</v>
          </cell>
          <cell r="P357">
            <v>195104.7</v>
          </cell>
        </row>
        <row r="358">
          <cell r="A358">
            <v>357</v>
          </cell>
          <cell r="B358">
            <v>0</v>
          </cell>
          <cell r="C358" t="str">
            <v>05.06.03.03</v>
          </cell>
          <cell r="E358">
            <v>4021502</v>
          </cell>
          <cell r="F358" t="str">
            <v>FORMAS AM - PLANA METALICA</v>
          </cell>
          <cell r="G358" t="str">
            <v>M2</v>
          </cell>
          <cell r="H358">
            <v>1373</v>
          </cell>
          <cell r="I358">
            <v>1</v>
          </cell>
          <cell r="J358">
            <v>1</v>
          </cell>
          <cell r="K358">
            <v>1</v>
          </cell>
          <cell r="L358">
            <v>1</v>
          </cell>
          <cell r="M358">
            <v>75.349999999999994</v>
          </cell>
          <cell r="N358">
            <v>103455.55</v>
          </cell>
          <cell r="O358">
            <v>75.349999999999994</v>
          </cell>
          <cell r="P358">
            <v>103455.55</v>
          </cell>
        </row>
        <row r="359">
          <cell r="A359">
            <v>358</v>
          </cell>
          <cell r="B359">
            <v>0</v>
          </cell>
          <cell r="C359" t="str">
            <v>05.06.03.04</v>
          </cell>
          <cell r="E359">
            <v>4021609</v>
          </cell>
          <cell r="F359" t="str">
            <v>FORMAS AM - REGUA DESLIZANTE</v>
          </cell>
          <cell r="G359" t="str">
            <v>M2</v>
          </cell>
          <cell r="H359">
            <v>680</v>
          </cell>
          <cell r="I359">
            <v>1</v>
          </cell>
          <cell r="J359">
            <v>1</v>
          </cell>
          <cell r="K359">
            <v>1</v>
          </cell>
          <cell r="L359">
            <v>1</v>
          </cell>
          <cell r="M359">
            <v>22.92</v>
          </cell>
          <cell r="N359">
            <v>15585.6</v>
          </cell>
          <cell r="O359">
            <v>22.92</v>
          </cell>
          <cell r="P359">
            <v>15585.6</v>
          </cell>
        </row>
        <row r="360">
          <cell r="A360">
            <v>359</v>
          </cell>
          <cell r="B360">
            <v>0</v>
          </cell>
          <cell r="C360" t="str">
            <v>05.06.03.05</v>
          </cell>
          <cell r="E360">
            <v>4021706</v>
          </cell>
          <cell r="F360" t="str">
            <v>FORMAS AM - PRE MOLDADA</v>
          </cell>
          <cell r="G360" t="str">
            <v>M2</v>
          </cell>
          <cell r="H360">
            <v>640</v>
          </cell>
          <cell r="I360">
            <v>1</v>
          </cell>
          <cell r="J360">
            <v>1</v>
          </cell>
          <cell r="K360">
            <v>1</v>
          </cell>
          <cell r="L360">
            <v>1</v>
          </cell>
          <cell r="M360">
            <v>51.78</v>
          </cell>
          <cell r="N360">
            <v>33139.199999999997</v>
          </cell>
          <cell r="O360">
            <v>51.78</v>
          </cell>
          <cell r="P360">
            <v>33139.199999999997</v>
          </cell>
        </row>
        <row r="361">
          <cell r="A361">
            <v>360</v>
          </cell>
          <cell r="B361">
            <v>0</v>
          </cell>
          <cell r="C361" t="str">
            <v>05.06.03.06</v>
          </cell>
          <cell r="E361">
            <v>4021803</v>
          </cell>
          <cell r="F361" t="str">
            <v>FORMAS AM - DESLIZANTE</v>
          </cell>
          <cell r="G361" t="str">
            <v>M2</v>
          </cell>
          <cell r="H361">
            <v>6815</v>
          </cell>
          <cell r="I361">
            <v>1</v>
          </cell>
          <cell r="J361">
            <v>1</v>
          </cell>
          <cell r="K361">
            <v>1</v>
          </cell>
          <cell r="L361">
            <v>1</v>
          </cell>
          <cell r="M361">
            <v>75</v>
          </cell>
          <cell r="N361">
            <v>511125</v>
          </cell>
          <cell r="O361">
            <v>75</v>
          </cell>
          <cell r="P361">
            <v>511125</v>
          </cell>
        </row>
        <row r="362">
          <cell r="A362">
            <v>361</v>
          </cell>
          <cell r="B362">
            <v>0</v>
          </cell>
          <cell r="C362" t="str">
            <v>05.06.03.07</v>
          </cell>
          <cell r="E362">
            <v>4021900</v>
          </cell>
          <cell r="F362" t="str">
            <v>FORMAS AM - LAJES</v>
          </cell>
          <cell r="G362" t="str">
            <v>M2</v>
          </cell>
          <cell r="H362">
            <v>1320</v>
          </cell>
          <cell r="I362">
            <v>1</v>
          </cell>
          <cell r="J362">
            <v>1</v>
          </cell>
          <cell r="K362">
            <v>1</v>
          </cell>
          <cell r="L362">
            <v>1</v>
          </cell>
          <cell r="M362">
            <v>43.5</v>
          </cell>
          <cell r="N362">
            <v>57420</v>
          </cell>
          <cell r="O362">
            <v>43.5</v>
          </cell>
          <cell r="P362">
            <v>57420</v>
          </cell>
        </row>
        <row r="363">
          <cell r="A363">
            <v>362</v>
          </cell>
          <cell r="B363">
            <v>8</v>
          </cell>
          <cell r="E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</row>
        <row r="364">
          <cell r="A364">
            <v>363</v>
          </cell>
          <cell r="B364">
            <v>4</v>
          </cell>
          <cell r="C364" t="str">
            <v>05.06.04</v>
          </cell>
          <cell r="E364">
            <v>0</v>
          </cell>
          <cell r="F364" t="str">
            <v>FORMAS BLOCO LATERAL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</row>
        <row r="365">
          <cell r="A365">
            <v>364</v>
          </cell>
          <cell r="B365">
            <v>0</v>
          </cell>
          <cell r="C365" t="str">
            <v>05.06.04.01</v>
          </cell>
          <cell r="E365">
            <v>4022000</v>
          </cell>
          <cell r="F365" t="str">
            <v>FORMAS BLOCO LATERAL - MADEIRA IN LOCO</v>
          </cell>
          <cell r="G365" t="str">
            <v>M2</v>
          </cell>
          <cell r="H365">
            <v>89</v>
          </cell>
          <cell r="I365">
            <v>1</v>
          </cell>
          <cell r="J365">
            <v>1</v>
          </cell>
          <cell r="K365">
            <v>1</v>
          </cell>
          <cell r="L365">
            <v>1</v>
          </cell>
          <cell r="M365">
            <v>94.97</v>
          </cell>
          <cell r="N365">
            <v>8452.33</v>
          </cell>
          <cell r="O365">
            <v>94.97</v>
          </cell>
          <cell r="P365">
            <v>8452.33</v>
          </cell>
        </row>
        <row r="366">
          <cell r="A366">
            <v>365</v>
          </cell>
          <cell r="B366">
            <v>0</v>
          </cell>
          <cell r="C366" t="str">
            <v>05.06.04.02</v>
          </cell>
          <cell r="E366">
            <v>4022107</v>
          </cell>
          <cell r="F366" t="str">
            <v>FORMAS BLOCO LATERAL - PLANA DE MADEIRA</v>
          </cell>
          <cell r="G366" t="str">
            <v>M2</v>
          </cell>
          <cell r="H366">
            <v>1991</v>
          </cell>
          <cell r="I366">
            <v>1</v>
          </cell>
          <cell r="J366">
            <v>1</v>
          </cell>
          <cell r="K366">
            <v>1</v>
          </cell>
          <cell r="L366">
            <v>1</v>
          </cell>
          <cell r="M366">
            <v>89</v>
          </cell>
          <cell r="N366">
            <v>177199</v>
          </cell>
          <cell r="O366">
            <v>89</v>
          </cell>
          <cell r="P366">
            <v>177199</v>
          </cell>
        </row>
        <row r="367">
          <cell r="A367">
            <v>366</v>
          </cell>
          <cell r="B367">
            <v>0</v>
          </cell>
          <cell r="C367" t="str">
            <v>05.06.04.03</v>
          </cell>
          <cell r="E367">
            <v>4022204</v>
          </cell>
          <cell r="F367" t="str">
            <v>FORMAS BLOCO LATERAL - PLANA METALICA</v>
          </cell>
          <cell r="G367" t="str">
            <v>M2</v>
          </cell>
          <cell r="H367">
            <v>1300</v>
          </cell>
          <cell r="I367">
            <v>1</v>
          </cell>
          <cell r="J367">
            <v>1</v>
          </cell>
          <cell r="K367">
            <v>1</v>
          </cell>
          <cell r="L367">
            <v>1</v>
          </cell>
          <cell r="M367">
            <v>75.349999999999994</v>
          </cell>
          <cell r="N367">
            <v>97955</v>
          </cell>
          <cell r="O367">
            <v>75.349999999999994</v>
          </cell>
          <cell r="P367">
            <v>97955</v>
          </cell>
        </row>
        <row r="368">
          <cell r="A368">
            <v>367</v>
          </cell>
          <cell r="B368">
            <v>0</v>
          </cell>
          <cell r="C368" t="str">
            <v>05.06.04.04</v>
          </cell>
          <cell r="E368">
            <v>4022301</v>
          </cell>
          <cell r="F368" t="str">
            <v>FORMAS BLOCO LATERAL - DESLIZANTE</v>
          </cell>
          <cell r="G368" t="str">
            <v>M2</v>
          </cell>
          <cell r="H368">
            <v>9766</v>
          </cell>
          <cell r="I368">
            <v>1</v>
          </cell>
          <cell r="J368">
            <v>1</v>
          </cell>
          <cell r="K368">
            <v>1</v>
          </cell>
          <cell r="L368">
            <v>1</v>
          </cell>
          <cell r="M368">
            <v>75</v>
          </cell>
          <cell r="N368">
            <v>732450</v>
          </cell>
          <cell r="O368">
            <v>75</v>
          </cell>
          <cell r="P368">
            <v>732450</v>
          </cell>
        </row>
        <row r="369">
          <cell r="A369">
            <v>368</v>
          </cell>
          <cell r="B369">
            <v>0</v>
          </cell>
          <cell r="C369" t="str">
            <v>05.06.04.05</v>
          </cell>
          <cell r="E369">
            <v>4022408</v>
          </cell>
          <cell r="F369" t="str">
            <v>FORMAS BLOCO LATERAL - LAJES</v>
          </cell>
          <cell r="G369" t="str">
            <v>M2</v>
          </cell>
          <cell r="H369">
            <v>739</v>
          </cell>
          <cell r="I369">
            <v>1</v>
          </cell>
          <cell r="J369">
            <v>1</v>
          </cell>
          <cell r="K369">
            <v>1</v>
          </cell>
          <cell r="L369">
            <v>1</v>
          </cell>
          <cell r="M369">
            <v>43.5</v>
          </cell>
          <cell r="N369">
            <v>32146.5</v>
          </cell>
          <cell r="O369">
            <v>43.5</v>
          </cell>
          <cell r="P369">
            <v>32146.5</v>
          </cell>
        </row>
        <row r="370">
          <cell r="A370">
            <v>369</v>
          </cell>
          <cell r="B370">
            <v>8</v>
          </cell>
          <cell r="E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</row>
        <row r="371">
          <cell r="A371">
            <v>370</v>
          </cell>
          <cell r="B371">
            <v>4</v>
          </cell>
          <cell r="C371" t="str">
            <v>05.06.05</v>
          </cell>
          <cell r="E371">
            <v>0</v>
          </cell>
          <cell r="F371" t="str">
            <v>FORMAS MACICO CCR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A372">
            <v>371</v>
          </cell>
          <cell r="B372">
            <v>0</v>
          </cell>
          <cell r="C372" t="str">
            <v>05.06.05.01</v>
          </cell>
          <cell r="E372">
            <v>4022505</v>
          </cell>
          <cell r="F372" t="str">
            <v>FORMAS BARRAGEM CCR</v>
          </cell>
          <cell r="G372" t="str">
            <v>M2</v>
          </cell>
          <cell r="H372">
            <v>43248</v>
          </cell>
          <cell r="I372">
            <v>1</v>
          </cell>
          <cell r="J372">
            <v>1</v>
          </cell>
          <cell r="K372">
            <v>1</v>
          </cell>
          <cell r="L372">
            <v>1</v>
          </cell>
          <cell r="M372">
            <v>57.68</v>
          </cell>
          <cell r="N372">
            <v>2494544.64</v>
          </cell>
          <cell r="O372">
            <v>57.68</v>
          </cell>
          <cell r="P372">
            <v>2494544.64</v>
          </cell>
        </row>
        <row r="373">
          <cell r="A373">
            <v>372</v>
          </cell>
          <cell r="B373">
            <v>0</v>
          </cell>
          <cell r="C373" t="str">
            <v>05.06.05.02</v>
          </cell>
          <cell r="E373">
            <v>4022602</v>
          </cell>
          <cell r="F373" t="str">
            <v>FORMAS BARRAGEM CCR - GUARDA RODAS</v>
          </cell>
          <cell r="G373" t="str">
            <v>M2</v>
          </cell>
          <cell r="H373">
            <v>2209</v>
          </cell>
          <cell r="I373">
            <v>1</v>
          </cell>
          <cell r="J373">
            <v>1</v>
          </cell>
          <cell r="K373">
            <v>1</v>
          </cell>
          <cell r="L373">
            <v>1</v>
          </cell>
          <cell r="M373">
            <v>53.04</v>
          </cell>
          <cell r="N373">
            <v>117165.36</v>
          </cell>
          <cell r="O373">
            <v>53.04</v>
          </cell>
          <cell r="P373">
            <v>117165.36</v>
          </cell>
        </row>
        <row r="374">
          <cell r="A374">
            <v>373</v>
          </cell>
          <cell r="B374">
            <v>0</v>
          </cell>
          <cell r="C374" t="str">
            <v>05.06.05.03</v>
          </cell>
          <cell r="E374">
            <v>4022709</v>
          </cell>
          <cell r="F374" t="str">
            <v>FORMAS BLOCOS MONTANTE AREA MONTAGEM</v>
          </cell>
          <cell r="G374" t="str">
            <v>M2</v>
          </cell>
          <cell r="H374">
            <v>4188</v>
          </cell>
          <cell r="I374">
            <v>1</v>
          </cell>
          <cell r="J374">
            <v>1</v>
          </cell>
          <cell r="K374">
            <v>1</v>
          </cell>
          <cell r="L374">
            <v>1</v>
          </cell>
          <cell r="M374">
            <v>59.25</v>
          </cell>
          <cell r="N374">
            <v>248139</v>
          </cell>
          <cell r="O374">
            <v>59.25</v>
          </cell>
          <cell r="P374">
            <v>248139</v>
          </cell>
        </row>
        <row r="375">
          <cell r="A375">
            <v>374</v>
          </cell>
          <cell r="B375">
            <v>0</v>
          </cell>
          <cell r="C375" t="str">
            <v>05.06.05.04</v>
          </cell>
          <cell r="E375">
            <v>4022806</v>
          </cell>
          <cell r="F375" t="str">
            <v>FORMAS COROAMENTO BARRAGEM CCR</v>
          </cell>
          <cell r="G375" t="str">
            <v>M2</v>
          </cell>
          <cell r="H375">
            <v>0</v>
          </cell>
          <cell r="I375">
            <v>1</v>
          </cell>
          <cell r="J375">
            <v>1</v>
          </cell>
          <cell r="K375">
            <v>1</v>
          </cell>
          <cell r="L375">
            <v>1</v>
          </cell>
          <cell r="M375">
            <v>55.57</v>
          </cell>
          <cell r="N375">
            <v>0</v>
          </cell>
          <cell r="O375">
            <v>55.57</v>
          </cell>
          <cell r="P375">
            <v>0</v>
          </cell>
        </row>
        <row r="376">
          <cell r="A376">
            <v>375</v>
          </cell>
          <cell r="B376">
            <v>8</v>
          </cell>
          <cell r="E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</row>
        <row r="377">
          <cell r="A377">
            <v>376</v>
          </cell>
          <cell r="B377">
            <v>4</v>
          </cell>
          <cell r="C377" t="str">
            <v>05.06.06</v>
          </cell>
          <cell r="E377">
            <v>0</v>
          </cell>
          <cell r="F377" t="str">
            <v>CIMBRAMENTO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</row>
        <row r="378">
          <cell r="A378">
            <v>377</v>
          </cell>
          <cell r="B378">
            <v>0</v>
          </cell>
          <cell r="C378" t="str">
            <v>05.06.06.01</v>
          </cell>
          <cell r="E378">
            <v>4022903</v>
          </cell>
          <cell r="F378" t="str">
            <v>CIMBRAMENTOS DAS ESTRUTURAS</v>
          </cell>
          <cell r="G378" t="str">
            <v>M3</v>
          </cell>
          <cell r="H378">
            <v>125000</v>
          </cell>
          <cell r="I378">
            <v>1</v>
          </cell>
          <cell r="J378">
            <v>1</v>
          </cell>
          <cell r="K378">
            <v>1</v>
          </cell>
          <cell r="L378">
            <v>1</v>
          </cell>
          <cell r="M378">
            <v>30.14</v>
          </cell>
          <cell r="N378">
            <v>3767500</v>
          </cell>
          <cell r="O378">
            <v>30.14</v>
          </cell>
          <cell r="P378">
            <v>3767500</v>
          </cell>
        </row>
        <row r="379">
          <cell r="A379">
            <v>378</v>
          </cell>
          <cell r="B379">
            <v>8</v>
          </cell>
          <cell r="E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</row>
        <row r="380">
          <cell r="A380">
            <v>379</v>
          </cell>
          <cell r="B380">
            <v>2</v>
          </cell>
          <cell r="C380" t="str">
            <v>06</v>
          </cell>
          <cell r="E380">
            <v>0</v>
          </cell>
          <cell r="F380" t="str">
            <v>** DIVERSOS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</row>
        <row r="381">
          <cell r="A381">
            <v>380</v>
          </cell>
          <cell r="B381">
            <v>3</v>
          </cell>
          <cell r="C381" t="str">
            <v>06.01</v>
          </cell>
          <cell r="E381">
            <v>0</v>
          </cell>
          <cell r="F381" t="str">
            <v>* FORNEC.INSTAL.TUBOS E MEIA CANA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</row>
        <row r="382">
          <cell r="A382">
            <v>381</v>
          </cell>
          <cell r="B382">
            <v>0</v>
          </cell>
          <cell r="C382" t="str">
            <v>06.01.01</v>
          </cell>
          <cell r="E382">
            <v>4023003</v>
          </cell>
          <cell r="F382" t="str">
            <v>FORNEC.INSTAL.TUBO CONCRETO P/DRENAG DN=80CM</v>
          </cell>
          <cell r="G382" t="str">
            <v>M</v>
          </cell>
          <cell r="H382">
            <v>120</v>
          </cell>
          <cell r="I382">
            <v>1</v>
          </cell>
          <cell r="J382">
            <v>1</v>
          </cell>
          <cell r="K382">
            <v>1</v>
          </cell>
          <cell r="L382">
            <v>1</v>
          </cell>
          <cell r="M382">
            <v>230.37</v>
          </cell>
          <cell r="N382">
            <v>27644.400000000001</v>
          </cell>
          <cell r="O382">
            <v>230.37</v>
          </cell>
          <cell r="P382">
            <v>27644.400000000001</v>
          </cell>
        </row>
        <row r="383">
          <cell r="A383">
            <v>382</v>
          </cell>
          <cell r="B383">
            <v>0</v>
          </cell>
          <cell r="C383" t="str">
            <v>06.01.02</v>
          </cell>
          <cell r="E383">
            <v>4023100</v>
          </cell>
          <cell r="F383" t="str">
            <v>FORNEC.INSTAL.TUBO CONCRETO PERFURADO DN=40CM</v>
          </cell>
          <cell r="G383" t="str">
            <v>M</v>
          </cell>
          <cell r="H383">
            <v>80</v>
          </cell>
          <cell r="I383">
            <v>1</v>
          </cell>
          <cell r="J383">
            <v>1</v>
          </cell>
          <cell r="K383">
            <v>1</v>
          </cell>
          <cell r="L383">
            <v>1</v>
          </cell>
          <cell r="M383">
            <v>108.6</v>
          </cell>
          <cell r="N383">
            <v>8688</v>
          </cell>
          <cell r="O383">
            <v>108.6</v>
          </cell>
          <cell r="P383">
            <v>8688</v>
          </cell>
        </row>
        <row r="384">
          <cell r="A384">
            <v>383</v>
          </cell>
          <cell r="B384">
            <v>0</v>
          </cell>
          <cell r="C384" t="str">
            <v>06.01.03</v>
          </cell>
          <cell r="E384">
            <v>4023207</v>
          </cell>
          <cell r="F384" t="str">
            <v>FORNEC.INSTAL.MEIA CANA CONCRETO DN=30CM</v>
          </cell>
          <cell r="G384" t="str">
            <v>M</v>
          </cell>
          <cell r="H384">
            <v>500</v>
          </cell>
          <cell r="I384">
            <v>1</v>
          </cell>
          <cell r="J384">
            <v>1</v>
          </cell>
          <cell r="K384">
            <v>1</v>
          </cell>
          <cell r="L384">
            <v>1</v>
          </cell>
          <cell r="M384">
            <v>18.91</v>
          </cell>
          <cell r="N384">
            <v>9455</v>
          </cell>
          <cell r="O384">
            <v>18.91</v>
          </cell>
          <cell r="P384">
            <v>9455</v>
          </cell>
        </row>
        <row r="385">
          <cell r="A385">
            <v>384</v>
          </cell>
          <cell r="B385">
            <v>0</v>
          </cell>
          <cell r="C385" t="str">
            <v>06.01.04</v>
          </cell>
          <cell r="E385">
            <v>4023304</v>
          </cell>
          <cell r="F385" t="str">
            <v>FORNEC.INATAL.MEIA CANA CONCRETO DN=40CM</v>
          </cell>
          <cell r="G385" t="str">
            <v>M</v>
          </cell>
          <cell r="H385">
            <v>450</v>
          </cell>
          <cell r="I385">
            <v>1</v>
          </cell>
          <cell r="J385">
            <v>1</v>
          </cell>
          <cell r="K385">
            <v>1</v>
          </cell>
          <cell r="L385">
            <v>1</v>
          </cell>
          <cell r="M385">
            <v>25.26</v>
          </cell>
          <cell r="N385">
            <v>11367</v>
          </cell>
          <cell r="O385">
            <v>25.26</v>
          </cell>
          <cell r="P385">
            <v>11367</v>
          </cell>
        </row>
        <row r="386">
          <cell r="A386">
            <v>385</v>
          </cell>
          <cell r="B386">
            <v>8</v>
          </cell>
          <cell r="E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386</v>
          </cell>
          <cell r="B387">
            <v>3</v>
          </cell>
          <cell r="C387" t="str">
            <v>06.02</v>
          </cell>
          <cell r="E387">
            <v>0</v>
          </cell>
          <cell r="F387" t="str">
            <v>* ANCORAGEM-DIVERSAS PARTES DA OBRA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</row>
        <row r="388">
          <cell r="A388">
            <v>387</v>
          </cell>
          <cell r="B388">
            <v>0</v>
          </cell>
          <cell r="C388" t="str">
            <v>06.02.01</v>
          </cell>
          <cell r="E388">
            <v>4023401</v>
          </cell>
          <cell r="F388" t="str">
            <v>PERF.ROTOPERCUSSIVA ROCHA DN 76MM CEU ABERTO</v>
          </cell>
          <cell r="G388" t="str">
            <v>M</v>
          </cell>
          <cell r="H388">
            <v>57200</v>
          </cell>
          <cell r="I388">
            <v>1</v>
          </cell>
          <cell r="J388">
            <v>1</v>
          </cell>
          <cell r="K388">
            <v>1</v>
          </cell>
          <cell r="L388">
            <v>1</v>
          </cell>
          <cell r="M388">
            <v>17.39</v>
          </cell>
          <cell r="N388">
            <v>994708</v>
          </cell>
          <cell r="O388">
            <v>17.39</v>
          </cell>
          <cell r="P388">
            <v>994708</v>
          </cell>
        </row>
        <row r="389">
          <cell r="A389">
            <v>388</v>
          </cell>
          <cell r="B389">
            <v>0</v>
          </cell>
          <cell r="C389" t="str">
            <v>06.02.02</v>
          </cell>
          <cell r="E389">
            <v>4023508</v>
          </cell>
          <cell r="F389" t="str">
            <v>BARRAS ANCORAGEM DN 32MM</v>
          </cell>
          <cell r="G389" t="str">
            <v>T</v>
          </cell>
          <cell r="H389">
            <v>469</v>
          </cell>
          <cell r="I389">
            <v>1</v>
          </cell>
          <cell r="J389">
            <v>1</v>
          </cell>
          <cell r="K389">
            <v>1</v>
          </cell>
          <cell r="L389">
            <v>1</v>
          </cell>
          <cell r="M389">
            <v>1890.86</v>
          </cell>
          <cell r="N389">
            <v>886813.34</v>
          </cell>
          <cell r="O389">
            <v>1890.86</v>
          </cell>
          <cell r="P389">
            <v>886813.34</v>
          </cell>
        </row>
        <row r="390">
          <cell r="A390">
            <v>389</v>
          </cell>
          <cell r="B390">
            <v>8</v>
          </cell>
          <cell r="E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390</v>
          </cell>
          <cell r="B391">
            <v>3</v>
          </cell>
          <cell r="C391" t="str">
            <v>06.03</v>
          </cell>
          <cell r="E391">
            <v>0</v>
          </cell>
          <cell r="F391" t="str">
            <v>* DIVERSOS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</row>
        <row r="392">
          <cell r="A392">
            <v>391</v>
          </cell>
          <cell r="B392">
            <v>0</v>
          </cell>
          <cell r="C392" t="str">
            <v>06.03.01</v>
          </cell>
          <cell r="E392">
            <v>4023605</v>
          </cell>
          <cell r="F392" t="str">
            <v>PONTE AUXILIAR JUSANTE ESTR.METALICA (4VAOS)</v>
          </cell>
          <cell r="G392" t="str">
            <v>TON</v>
          </cell>
          <cell r="H392">
            <v>106</v>
          </cell>
          <cell r="I392">
            <v>1</v>
          </cell>
          <cell r="J392">
            <v>1</v>
          </cell>
          <cell r="K392">
            <v>1</v>
          </cell>
          <cell r="L392">
            <v>1</v>
          </cell>
          <cell r="M392">
            <v>4700</v>
          </cell>
          <cell r="N392">
            <v>498200</v>
          </cell>
          <cell r="O392">
            <v>4700</v>
          </cell>
          <cell r="P392">
            <v>498200</v>
          </cell>
        </row>
        <row r="393">
          <cell r="A393">
            <v>392</v>
          </cell>
          <cell r="B393">
            <v>0</v>
          </cell>
          <cell r="C393" t="str">
            <v>06.03.02</v>
          </cell>
          <cell r="E393">
            <v>4023702</v>
          </cell>
          <cell r="F393" t="str">
            <v>REMOCAO PONTE AUXILIAR - JUSANTE</v>
          </cell>
          <cell r="G393" t="str">
            <v>GL</v>
          </cell>
          <cell r="H393">
            <v>1</v>
          </cell>
          <cell r="I393">
            <v>1</v>
          </cell>
          <cell r="J393">
            <v>1</v>
          </cell>
          <cell r="K393">
            <v>1</v>
          </cell>
          <cell r="L393">
            <v>1</v>
          </cell>
          <cell r="M393">
            <v>1</v>
          </cell>
          <cell r="N393">
            <v>1</v>
          </cell>
          <cell r="O393">
            <v>1</v>
          </cell>
          <cell r="P393">
            <v>1</v>
          </cell>
        </row>
        <row r="394">
          <cell r="A394">
            <v>393</v>
          </cell>
          <cell r="B394">
            <v>0</v>
          </cell>
          <cell r="C394" t="str">
            <v>06.03.03</v>
          </cell>
          <cell r="E394">
            <v>4023809</v>
          </cell>
          <cell r="F394" t="str">
            <v>OPERACAO DE FECHAMENTO VAOS REBAIXADOS</v>
          </cell>
          <cell r="G394" t="str">
            <v>UN</v>
          </cell>
          <cell r="H394">
            <v>1</v>
          </cell>
          <cell r="I394">
            <v>1</v>
          </cell>
          <cell r="J394">
            <v>1</v>
          </cell>
          <cell r="K394">
            <v>1</v>
          </cell>
          <cell r="L394">
            <v>1</v>
          </cell>
          <cell r="M394">
            <v>100000</v>
          </cell>
          <cell r="N394">
            <v>100000</v>
          </cell>
          <cell r="O394">
            <v>100000</v>
          </cell>
          <cell r="P394">
            <v>100000</v>
          </cell>
        </row>
        <row r="395">
          <cell r="A395">
            <v>394</v>
          </cell>
          <cell r="B395">
            <v>0</v>
          </cell>
          <cell r="C395" t="str">
            <v>06.03.04</v>
          </cell>
          <cell r="E395">
            <v>4023906</v>
          </cell>
          <cell r="F395" t="str">
            <v>BOIAS DE SINALIZACAO (SW 3.12.4)</v>
          </cell>
          <cell r="G395" t="str">
            <v>GB</v>
          </cell>
          <cell r="H395">
            <v>1</v>
          </cell>
          <cell r="I395">
            <v>1</v>
          </cell>
          <cell r="J395">
            <v>1</v>
          </cell>
          <cell r="K395">
            <v>1</v>
          </cell>
          <cell r="L395">
            <v>1</v>
          </cell>
          <cell r="M395">
            <v>100000</v>
          </cell>
          <cell r="N395">
            <v>100000</v>
          </cell>
          <cell r="O395">
            <v>100000</v>
          </cell>
          <cell r="P395">
            <v>100000</v>
          </cell>
        </row>
        <row r="396">
          <cell r="A396">
            <v>395</v>
          </cell>
          <cell r="B396">
            <v>8</v>
          </cell>
          <cell r="E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</row>
        <row r="397">
          <cell r="A397">
            <v>396</v>
          </cell>
          <cell r="B397">
            <v>2</v>
          </cell>
          <cell r="C397" t="str">
            <v>07</v>
          </cell>
          <cell r="E397">
            <v>0</v>
          </cell>
          <cell r="F397" t="str">
            <v>** EMBUTIDOS, ELEMENTOS MET. SIST.ATERR.ANCORAGENS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</row>
        <row r="398">
          <cell r="A398">
            <v>397</v>
          </cell>
          <cell r="B398">
            <v>4</v>
          </cell>
          <cell r="C398" t="str">
            <v>07.01</v>
          </cell>
          <cell r="E398">
            <v>0</v>
          </cell>
          <cell r="F398" t="str">
            <v>* ESTR. E COBERTURA CASA DE FORCA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</row>
        <row r="399">
          <cell r="A399">
            <v>398</v>
          </cell>
          <cell r="B399">
            <v>0</v>
          </cell>
          <cell r="C399" t="str">
            <v>07.01.01</v>
          </cell>
          <cell r="E399">
            <v>4024006</v>
          </cell>
          <cell r="F399" t="str">
            <v>ESTRUTURA METALICA - CASA DE FORCA</v>
          </cell>
          <cell r="G399" t="str">
            <v>T</v>
          </cell>
          <cell r="H399">
            <v>305</v>
          </cell>
          <cell r="I399">
            <v>1</v>
          </cell>
          <cell r="J399">
            <v>1</v>
          </cell>
          <cell r="K399">
            <v>1</v>
          </cell>
          <cell r="L399">
            <v>1</v>
          </cell>
          <cell r="M399">
            <v>4230</v>
          </cell>
          <cell r="N399">
            <v>1290150</v>
          </cell>
          <cell r="O399">
            <v>4230</v>
          </cell>
          <cell r="P399">
            <v>1290150</v>
          </cell>
        </row>
        <row r="400">
          <cell r="A400">
            <v>399</v>
          </cell>
          <cell r="B400">
            <v>0</v>
          </cell>
          <cell r="C400" t="str">
            <v>07.01.02</v>
          </cell>
          <cell r="E400">
            <v>4024103</v>
          </cell>
          <cell r="F400" t="str">
            <v>COBERTURA DA CASA DE FORCA</v>
          </cell>
          <cell r="G400" t="str">
            <v>M2</v>
          </cell>
          <cell r="H400">
            <v>11880</v>
          </cell>
          <cell r="I400">
            <v>1</v>
          </cell>
          <cell r="J400">
            <v>1</v>
          </cell>
          <cell r="K400">
            <v>1</v>
          </cell>
          <cell r="L400">
            <v>1</v>
          </cell>
          <cell r="M400">
            <v>52</v>
          </cell>
          <cell r="N400">
            <v>617760</v>
          </cell>
          <cell r="O400">
            <v>52</v>
          </cell>
          <cell r="P400">
            <v>617760</v>
          </cell>
        </row>
        <row r="401">
          <cell r="A401">
            <v>400</v>
          </cell>
          <cell r="B401">
            <v>8</v>
          </cell>
          <cell r="E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</row>
        <row r="402">
          <cell r="A402">
            <v>401</v>
          </cell>
          <cell r="B402">
            <v>4</v>
          </cell>
          <cell r="C402" t="str">
            <v>07.02</v>
          </cell>
          <cell r="E402">
            <v>0</v>
          </cell>
          <cell r="F402" t="str">
            <v>* TUBOS EMBUTIDOS NO CONCRETO 1. ESTAGIO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</row>
        <row r="403">
          <cell r="A403">
            <v>402</v>
          </cell>
          <cell r="B403">
            <v>0</v>
          </cell>
          <cell r="C403" t="str">
            <v>07.02.01</v>
          </cell>
          <cell r="E403">
            <v>4024200</v>
          </cell>
          <cell r="F403" t="str">
            <v>TUBOS E CONEXOES DE FERRO FUNDIDO</v>
          </cell>
          <cell r="G403" t="str">
            <v>KG</v>
          </cell>
          <cell r="H403">
            <v>390000</v>
          </cell>
          <cell r="I403">
            <v>1</v>
          </cell>
          <cell r="J403">
            <v>1</v>
          </cell>
          <cell r="K403">
            <v>1</v>
          </cell>
          <cell r="L403">
            <v>1</v>
          </cell>
          <cell r="M403">
            <v>8.43</v>
          </cell>
          <cell r="N403">
            <v>3287700</v>
          </cell>
          <cell r="O403">
            <v>8.43</v>
          </cell>
          <cell r="P403">
            <v>3287700</v>
          </cell>
        </row>
        <row r="404">
          <cell r="A404">
            <v>403</v>
          </cell>
          <cell r="B404">
            <v>0</v>
          </cell>
          <cell r="C404" t="str">
            <v>07.02.02</v>
          </cell>
          <cell r="E404">
            <v>4024307</v>
          </cell>
          <cell r="F404" t="str">
            <v>TUBOS E CONEXOES DE ACO</v>
          </cell>
          <cell r="G404" t="str">
            <v>KG</v>
          </cell>
          <cell r="H404">
            <v>210000</v>
          </cell>
          <cell r="I404">
            <v>1</v>
          </cell>
          <cell r="J404">
            <v>1</v>
          </cell>
          <cell r="K404">
            <v>1</v>
          </cell>
          <cell r="L404">
            <v>1</v>
          </cell>
          <cell r="M404">
            <v>4.8899999999999997</v>
          </cell>
          <cell r="N404">
            <v>1026900</v>
          </cell>
          <cell r="O404">
            <v>4.8899999999999997</v>
          </cell>
          <cell r="P404">
            <v>1026900</v>
          </cell>
        </row>
        <row r="405">
          <cell r="A405">
            <v>404</v>
          </cell>
          <cell r="B405">
            <v>0</v>
          </cell>
          <cell r="C405" t="str">
            <v>07.02.03</v>
          </cell>
          <cell r="E405">
            <v>4024404</v>
          </cell>
          <cell r="F405" t="str">
            <v>ELETRODUTOS DE ACO GALVANIZADO</v>
          </cell>
          <cell r="G405" t="str">
            <v>KG</v>
          </cell>
          <cell r="H405">
            <v>31000</v>
          </cell>
          <cell r="I405">
            <v>1</v>
          </cell>
          <cell r="J405">
            <v>1</v>
          </cell>
          <cell r="K405">
            <v>1</v>
          </cell>
          <cell r="L405">
            <v>1</v>
          </cell>
          <cell r="M405">
            <v>36.799999999999997</v>
          </cell>
          <cell r="N405">
            <v>1140800</v>
          </cell>
          <cell r="O405">
            <v>36.799999999999997</v>
          </cell>
          <cell r="P405">
            <v>1140800</v>
          </cell>
        </row>
        <row r="406">
          <cell r="A406">
            <v>405</v>
          </cell>
          <cell r="B406">
            <v>0</v>
          </cell>
          <cell r="C406" t="str">
            <v>07.02.04</v>
          </cell>
          <cell r="E406">
            <v>4024501</v>
          </cell>
          <cell r="F406" t="str">
            <v>EMBUTIDOS ELETRICOS - MISCELANEOS</v>
          </cell>
          <cell r="G406" t="str">
            <v>GB</v>
          </cell>
          <cell r="H406">
            <v>1</v>
          </cell>
          <cell r="I406">
            <v>1</v>
          </cell>
          <cell r="J406">
            <v>1</v>
          </cell>
          <cell r="K406">
            <v>1</v>
          </cell>
          <cell r="L406">
            <v>1</v>
          </cell>
          <cell r="M406">
            <v>500000</v>
          </cell>
          <cell r="N406">
            <v>500000</v>
          </cell>
          <cell r="O406">
            <v>500000</v>
          </cell>
          <cell r="P406">
            <v>500000</v>
          </cell>
        </row>
        <row r="407">
          <cell r="A407">
            <v>406</v>
          </cell>
          <cell r="B407">
            <v>0</v>
          </cell>
          <cell r="C407" t="str">
            <v>07.02.05</v>
          </cell>
          <cell r="E407">
            <v>4024556</v>
          </cell>
          <cell r="F407" t="str">
            <v>FORNEC/INSTAL. TUBO PVC RIGIDO - DN 1100 MM</v>
          </cell>
          <cell r="G407" t="str">
            <v>M</v>
          </cell>
          <cell r="H407">
            <v>5500</v>
          </cell>
          <cell r="I407">
            <v>1</v>
          </cell>
          <cell r="J407">
            <v>1</v>
          </cell>
          <cell r="K407">
            <v>1</v>
          </cell>
          <cell r="L407">
            <v>1</v>
          </cell>
          <cell r="M407">
            <v>33.729999999999997</v>
          </cell>
          <cell r="N407">
            <v>185515</v>
          </cell>
          <cell r="O407">
            <v>33.729999999999997</v>
          </cell>
          <cell r="P407">
            <v>185515</v>
          </cell>
        </row>
        <row r="408">
          <cell r="A408">
            <v>407</v>
          </cell>
          <cell r="B408">
            <v>8</v>
          </cell>
          <cell r="E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A409">
            <v>408</v>
          </cell>
          <cell r="B409">
            <v>4</v>
          </cell>
          <cell r="C409" t="str">
            <v>07.04</v>
          </cell>
          <cell r="E409">
            <v>0</v>
          </cell>
          <cell r="F409" t="str">
            <v>* PECAS FIXAS EMBUTIDAS NO CONCRETO DE 1. ESTAGIO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>
            <v>409</v>
          </cell>
          <cell r="B410">
            <v>0</v>
          </cell>
          <cell r="C410" t="str">
            <v>07.04.01</v>
          </cell>
          <cell r="E410">
            <v>4024608</v>
          </cell>
          <cell r="F410" t="str">
            <v>PECAS FIXAS EMBUTIDAS - HIDROMECANICOS</v>
          </cell>
          <cell r="G410" t="str">
            <v>KG</v>
          </cell>
          <cell r="H410">
            <v>310000</v>
          </cell>
          <cell r="I410">
            <v>1</v>
          </cell>
          <cell r="J410">
            <v>1</v>
          </cell>
          <cell r="K410">
            <v>1</v>
          </cell>
          <cell r="L410">
            <v>1</v>
          </cell>
          <cell r="M410">
            <v>6.16</v>
          </cell>
          <cell r="N410">
            <v>1909600</v>
          </cell>
          <cell r="O410">
            <v>6.16</v>
          </cell>
          <cell r="P410">
            <v>1909600</v>
          </cell>
        </row>
        <row r="411">
          <cell r="A411">
            <v>410</v>
          </cell>
          <cell r="B411">
            <v>0</v>
          </cell>
          <cell r="C411" t="str">
            <v>07.04.02</v>
          </cell>
          <cell r="E411">
            <v>4024705</v>
          </cell>
          <cell r="F411" t="str">
            <v>PECAS FIXAS EMBUTIDAS - ICAMENTO</v>
          </cell>
          <cell r="G411" t="str">
            <v>KG</v>
          </cell>
          <cell r="H411">
            <v>120000</v>
          </cell>
          <cell r="I411">
            <v>1</v>
          </cell>
          <cell r="J411">
            <v>1</v>
          </cell>
          <cell r="K411">
            <v>1</v>
          </cell>
          <cell r="L411">
            <v>1</v>
          </cell>
          <cell r="M411">
            <v>6.16</v>
          </cell>
          <cell r="N411">
            <v>739200</v>
          </cell>
          <cell r="O411">
            <v>6.16</v>
          </cell>
          <cell r="P411">
            <v>739200</v>
          </cell>
        </row>
        <row r="412">
          <cell r="A412">
            <v>411</v>
          </cell>
          <cell r="B412">
            <v>8</v>
          </cell>
          <cell r="E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</row>
        <row r="413">
          <cell r="A413">
            <v>412</v>
          </cell>
          <cell r="B413">
            <v>4</v>
          </cell>
          <cell r="C413" t="str">
            <v>07.05</v>
          </cell>
          <cell r="E413">
            <v>0</v>
          </cell>
          <cell r="F413" t="str">
            <v>* ESCADAS E CORRIMAO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</row>
        <row r="414">
          <cell r="A414">
            <v>413</v>
          </cell>
          <cell r="B414">
            <v>0</v>
          </cell>
          <cell r="C414" t="str">
            <v>07.05.01</v>
          </cell>
          <cell r="E414">
            <v>4024802</v>
          </cell>
          <cell r="F414" t="str">
            <v>TAMPA MET.ESCOTILHA,GRADE,ESQUAD,CORR E ESCADAS</v>
          </cell>
          <cell r="G414" t="str">
            <v>KG</v>
          </cell>
          <cell r="H414">
            <v>250000</v>
          </cell>
          <cell r="I414">
            <v>1</v>
          </cell>
          <cell r="J414">
            <v>1</v>
          </cell>
          <cell r="K414">
            <v>1</v>
          </cell>
          <cell r="L414">
            <v>1</v>
          </cell>
          <cell r="M414">
            <v>6.96</v>
          </cell>
          <cell r="N414">
            <v>1740000</v>
          </cell>
          <cell r="O414">
            <v>6.96</v>
          </cell>
          <cell r="P414">
            <v>1740000</v>
          </cell>
        </row>
        <row r="415">
          <cell r="A415">
            <v>414</v>
          </cell>
          <cell r="B415">
            <v>8</v>
          </cell>
          <cell r="E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</row>
        <row r="416">
          <cell r="A416">
            <v>415</v>
          </cell>
          <cell r="B416">
            <v>4</v>
          </cell>
          <cell r="C416" t="str">
            <v>07.06</v>
          </cell>
          <cell r="E416">
            <v>0</v>
          </cell>
          <cell r="F416" t="str">
            <v>* FORNECIMENTO E INSTALACAO DE JUNTAS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</row>
        <row r="417">
          <cell r="A417">
            <v>416</v>
          </cell>
          <cell r="B417">
            <v>0</v>
          </cell>
          <cell r="C417" t="str">
            <v>07.06.01</v>
          </cell>
          <cell r="E417">
            <v>4024909</v>
          </cell>
          <cell r="F417" t="str">
            <v>FORNEC E INSTAL JUNTAS O-35</v>
          </cell>
          <cell r="G417" t="str">
            <v>M</v>
          </cell>
          <cell r="H417">
            <v>8323</v>
          </cell>
          <cell r="I417">
            <v>1</v>
          </cell>
          <cell r="J417">
            <v>1</v>
          </cell>
          <cell r="K417">
            <v>1</v>
          </cell>
          <cell r="L417">
            <v>1</v>
          </cell>
          <cell r="M417">
            <v>68.81</v>
          </cell>
          <cell r="N417">
            <v>572705.63</v>
          </cell>
          <cell r="O417">
            <v>68.81</v>
          </cell>
          <cell r="P417">
            <v>572705.63</v>
          </cell>
        </row>
        <row r="418">
          <cell r="A418">
            <v>417</v>
          </cell>
          <cell r="B418">
            <v>0</v>
          </cell>
          <cell r="C418" t="str">
            <v>07.06.02</v>
          </cell>
          <cell r="E418">
            <v>4025009</v>
          </cell>
          <cell r="F418" t="str">
            <v>FORNEC E INSTAL JUNTAS O-22</v>
          </cell>
          <cell r="G418" t="str">
            <v>M</v>
          </cell>
          <cell r="H418">
            <v>200</v>
          </cell>
          <cell r="I418">
            <v>1</v>
          </cell>
          <cell r="J418">
            <v>1</v>
          </cell>
          <cell r="K418">
            <v>1</v>
          </cell>
          <cell r="L418">
            <v>1</v>
          </cell>
          <cell r="M418">
            <v>58.3</v>
          </cell>
          <cell r="N418">
            <v>11660</v>
          </cell>
          <cell r="O418">
            <v>58.3</v>
          </cell>
          <cell r="P418">
            <v>11660</v>
          </cell>
        </row>
        <row r="419">
          <cell r="A419">
            <v>418</v>
          </cell>
          <cell r="B419">
            <v>8</v>
          </cell>
          <cell r="E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</row>
        <row r="420">
          <cell r="A420">
            <v>419</v>
          </cell>
          <cell r="B420">
            <v>4</v>
          </cell>
          <cell r="C420" t="str">
            <v>07.07</v>
          </cell>
          <cell r="E420">
            <v>0</v>
          </cell>
          <cell r="F420" t="str">
            <v>* SISTEMA DE ATERRAMENTO DIVERSAS PARTES DA OBRA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</row>
        <row r="421">
          <cell r="A421">
            <v>420</v>
          </cell>
          <cell r="B421">
            <v>0</v>
          </cell>
          <cell r="C421" t="str">
            <v>07.07.01</v>
          </cell>
          <cell r="E421">
            <v>4025106</v>
          </cell>
          <cell r="F421" t="str">
            <v>CABO DE COBRE NU, COM A SECCAO DE  35 MM2</v>
          </cell>
          <cell r="G421" t="str">
            <v>M</v>
          </cell>
          <cell r="H421">
            <v>5500</v>
          </cell>
          <cell r="I421">
            <v>1</v>
          </cell>
          <cell r="J421">
            <v>1</v>
          </cell>
          <cell r="K421">
            <v>1</v>
          </cell>
          <cell r="L421">
            <v>1</v>
          </cell>
          <cell r="M421">
            <v>7.17</v>
          </cell>
          <cell r="N421">
            <v>39435</v>
          </cell>
          <cell r="O421">
            <v>7.17</v>
          </cell>
          <cell r="P421">
            <v>39435</v>
          </cell>
        </row>
        <row r="422">
          <cell r="A422">
            <v>421</v>
          </cell>
          <cell r="B422">
            <v>0</v>
          </cell>
          <cell r="C422" t="str">
            <v>07.07.02</v>
          </cell>
          <cell r="E422">
            <v>4025203</v>
          </cell>
          <cell r="F422" t="str">
            <v>CABO DE COBRE NU, COM A SECCAO DE  95 MM2</v>
          </cell>
          <cell r="G422" t="str">
            <v>M</v>
          </cell>
          <cell r="H422">
            <v>1000</v>
          </cell>
          <cell r="I422">
            <v>1</v>
          </cell>
          <cell r="J422">
            <v>1</v>
          </cell>
          <cell r="K422">
            <v>1</v>
          </cell>
          <cell r="L422">
            <v>1</v>
          </cell>
          <cell r="M422">
            <v>12.74</v>
          </cell>
          <cell r="N422">
            <v>12740</v>
          </cell>
          <cell r="O422">
            <v>12.74</v>
          </cell>
          <cell r="P422">
            <v>12740</v>
          </cell>
        </row>
        <row r="423">
          <cell r="A423">
            <v>422</v>
          </cell>
          <cell r="B423">
            <v>0</v>
          </cell>
          <cell r="C423" t="str">
            <v>07.07.03</v>
          </cell>
          <cell r="E423">
            <v>4025300</v>
          </cell>
          <cell r="F423" t="str">
            <v>CABO DE COBRA NU, COM A SECCAO DE 185 MM2</v>
          </cell>
          <cell r="G423" t="str">
            <v>M</v>
          </cell>
          <cell r="H423">
            <v>50000</v>
          </cell>
          <cell r="I423">
            <v>1</v>
          </cell>
          <cell r="J423">
            <v>1</v>
          </cell>
          <cell r="K423">
            <v>1</v>
          </cell>
          <cell r="L423">
            <v>1</v>
          </cell>
          <cell r="M423">
            <v>24.08</v>
          </cell>
          <cell r="N423">
            <v>1204000</v>
          </cell>
          <cell r="O423">
            <v>24.08</v>
          </cell>
          <cell r="P423">
            <v>1204000</v>
          </cell>
        </row>
        <row r="424">
          <cell r="A424">
            <v>423</v>
          </cell>
          <cell r="B424">
            <v>0</v>
          </cell>
          <cell r="C424" t="str">
            <v>07.07.04</v>
          </cell>
          <cell r="E424">
            <v>4025407</v>
          </cell>
          <cell r="F424" t="str">
            <v>MOLDE DE CONEXAO EXOTERMICA</v>
          </cell>
          <cell r="G424" t="str">
            <v>UN</v>
          </cell>
          <cell r="H424">
            <v>190</v>
          </cell>
          <cell r="I424">
            <v>1</v>
          </cell>
          <cell r="J424">
            <v>1</v>
          </cell>
          <cell r="K424">
            <v>1</v>
          </cell>
          <cell r="L424">
            <v>1</v>
          </cell>
          <cell r="M424">
            <v>120</v>
          </cell>
          <cell r="N424">
            <v>22800</v>
          </cell>
          <cell r="O424">
            <v>120</v>
          </cell>
          <cell r="P424">
            <v>22800</v>
          </cell>
        </row>
        <row r="425">
          <cell r="A425">
            <v>424</v>
          </cell>
          <cell r="B425">
            <v>0</v>
          </cell>
          <cell r="C425" t="str">
            <v>07.07.05</v>
          </cell>
          <cell r="E425">
            <v>4025504</v>
          </cell>
          <cell r="F425" t="str">
            <v>CARTUCHO PARA SOLDA 250</v>
          </cell>
          <cell r="G425" t="str">
            <v>UN</v>
          </cell>
          <cell r="H425">
            <v>8400</v>
          </cell>
          <cell r="I425">
            <v>1</v>
          </cell>
          <cell r="J425">
            <v>1</v>
          </cell>
          <cell r="K425">
            <v>1</v>
          </cell>
          <cell r="L425">
            <v>1</v>
          </cell>
          <cell r="M425">
            <v>13.54</v>
          </cell>
          <cell r="N425">
            <v>113736</v>
          </cell>
          <cell r="O425">
            <v>13.54</v>
          </cell>
          <cell r="P425">
            <v>113736</v>
          </cell>
        </row>
        <row r="426">
          <cell r="A426">
            <v>425</v>
          </cell>
          <cell r="B426">
            <v>0</v>
          </cell>
          <cell r="C426" t="str">
            <v>07.07.06</v>
          </cell>
          <cell r="E426">
            <v>4025601</v>
          </cell>
          <cell r="F426" t="str">
            <v>HASTE PARA ATERRAMENTO</v>
          </cell>
          <cell r="G426" t="str">
            <v>UN</v>
          </cell>
          <cell r="H426">
            <v>140</v>
          </cell>
          <cell r="I426">
            <v>1</v>
          </cell>
          <cell r="J426">
            <v>1</v>
          </cell>
          <cell r="K426">
            <v>1</v>
          </cell>
          <cell r="L426">
            <v>1</v>
          </cell>
          <cell r="M426">
            <v>128</v>
          </cell>
          <cell r="N426">
            <v>17920</v>
          </cell>
          <cell r="O426">
            <v>128</v>
          </cell>
          <cell r="P426">
            <v>17920</v>
          </cell>
        </row>
        <row r="427">
          <cell r="A427">
            <v>426</v>
          </cell>
          <cell r="B427">
            <v>0</v>
          </cell>
          <cell r="C427" t="str">
            <v>07.07.07</v>
          </cell>
          <cell r="E427">
            <v>4025708</v>
          </cell>
          <cell r="F427" t="str">
            <v>MATERIAIS PARA ATERRAMENTO - DIVERSOS</v>
          </cell>
          <cell r="G427" t="str">
            <v>GB</v>
          </cell>
          <cell r="H427">
            <v>1</v>
          </cell>
          <cell r="I427">
            <v>1</v>
          </cell>
          <cell r="J427">
            <v>1</v>
          </cell>
          <cell r="K427">
            <v>1</v>
          </cell>
          <cell r="L427">
            <v>1</v>
          </cell>
          <cell r="M427">
            <v>40000</v>
          </cell>
          <cell r="N427">
            <v>40000</v>
          </cell>
          <cell r="O427">
            <v>40000</v>
          </cell>
          <cell r="P427">
            <v>40000</v>
          </cell>
        </row>
        <row r="428">
          <cell r="A428">
            <v>427</v>
          </cell>
          <cell r="B428">
            <v>8</v>
          </cell>
          <cell r="E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</row>
        <row r="429">
          <cell r="A429">
            <v>428</v>
          </cell>
          <cell r="B429">
            <v>4</v>
          </cell>
          <cell r="C429" t="str">
            <v>07.08</v>
          </cell>
          <cell r="E429">
            <v>0</v>
          </cell>
          <cell r="F429" t="str">
            <v>* ACABAMENTOS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429</v>
          </cell>
          <cell r="B430">
            <v>0</v>
          </cell>
          <cell r="C430" t="str">
            <v>07.08.01</v>
          </cell>
          <cell r="E430">
            <v>4025805</v>
          </cell>
          <cell r="F430" t="str">
            <v>ACABAMENTOS GERAIS</v>
          </cell>
          <cell r="G430" t="str">
            <v>R$</v>
          </cell>
          <cell r="H430">
            <v>2400000</v>
          </cell>
          <cell r="I430">
            <v>1</v>
          </cell>
          <cell r="J430">
            <v>1</v>
          </cell>
          <cell r="K430">
            <v>1</v>
          </cell>
          <cell r="L430">
            <v>1</v>
          </cell>
          <cell r="M430">
            <v>1.25</v>
          </cell>
          <cell r="N430">
            <v>3000000</v>
          </cell>
          <cell r="O430">
            <v>1.25</v>
          </cell>
          <cell r="P430">
            <v>3000000</v>
          </cell>
        </row>
        <row r="431">
          <cell r="A431">
            <v>430</v>
          </cell>
          <cell r="B431">
            <v>0</v>
          </cell>
          <cell r="C431" t="str">
            <v>07.08.02</v>
          </cell>
          <cell r="E431">
            <v>4025902</v>
          </cell>
          <cell r="F431" t="str">
            <v>IMPERMEABILIZACOES</v>
          </cell>
          <cell r="G431" t="str">
            <v>R$</v>
          </cell>
          <cell r="H431">
            <v>400000</v>
          </cell>
          <cell r="I431">
            <v>1</v>
          </cell>
          <cell r="J431">
            <v>1</v>
          </cell>
          <cell r="K431">
            <v>1</v>
          </cell>
          <cell r="L431">
            <v>1</v>
          </cell>
          <cell r="M431">
            <v>1.25</v>
          </cell>
          <cell r="N431">
            <v>500000</v>
          </cell>
          <cell r="O431">
            <v>1.25</v>
          </cell>
          <cell r="P431">
            <v>500000</v>
          </cell>
        </row>
        <row r="432">
          <cell r="A432">
            <v>431</v>
          </cell>
          <cell r="B432">
            <v>0</v>
          </cell>
          <cell r="C432" t="str">
            <v>07.08.03</v>
          </cell>
          <cell r="E432">
            <v>4026002</v>
          </cell>
          <cell r="F432" t="str">
            <v>PISOS</v>
          </cell>
          <cell r="G432" t="str">
            <v>R$</v>
          </cell>
          <cell r="H432">
            <v>750000</v>
          </cell>
          <cell r="I432">
            <v>1</v>
          </cell>
          <cell r="J432">
            <v>1</v>
          </cell>
          <cell r="K432">
            <v>1</v>
          </cell>
          <cell r="L432">
            <v>1</v>
          </cell>
          <cell r="M432">
            <v>1.25</v>
          </cell>
          <cell r="N432">
            <v>937500</v>
          </cell>
          <cell r="O432">
            <v>1.25</v>
          </cell>
          <cell r="P432">
            <v>937500</v>
          </cell>
        </row>
        <row r="433">
          <cell r="A433">
            <v>432</v>
          </cell>
          <cell r="B433">
            <v>0</v>
          </cell>
          <cell r="C433" t="str">
            <v>07.08.04</v>
          </cell>
          <cell r="E433">
            <v>4026109</v>
          </cell>
          <cell r="F433" t="str">
            <v>ALVENARIAS</v>
          </cell>
          <cell r="G433" t="str">
            <v>R$</v>
          </cell>
          <cell r="H433">
            <v>150000</v>
          </cell>
          <cell r="I433">
            <v>1</v>
          </cell>
          <cell r="J433">
            <v>1</v>
          </cell>
          <cell r="K433">
            <v>1</v>
          </cell>
          <cell r="L433">
            <v>1</v>
          </cell>
          <cell r="M433">
            <v>1.25</v>
          </cell>
          <cell r="N433">
            <v>187500</v>
          </cell>
          <cell r="O433">
            <v>1.25</v>
          </cell>
          <cell r="P433">
            <v>187500</v>
          </cell>
        </row>
        <row r="434">
          <cell r="A434">
            <v>433</v>
          </cell>
          <cell r="B434">
            <v>0</v>
          </cell>
          <cell r="C434" t="str">
            <v>07.08.05</v>
          </cell>
          <cell r="E434">
            <v>4026206</v>
          </cell>
          <cell r="F434" t="str">
            <v>ESQUADRIAS METALICAS</v>
          </cell>
          <cell r="G434" t="str">
            <v>R$</v>
          </cell>
          <cell r="H434">
            <v>300000</v>
          </cell>
          <cell r="I434">
            <v>1</v>
          </cell>
          <cell r="J434">
            <v>1</v>
          </cell>
          <cell r="K434">
            <v>1</v>
          </cell>
          <cell r="L434">
            <v>1</v>
          </cell>
          <cell r="M434">
            <v>1.25</v>
          </cell>
          <cell r="N434">
            <v>375000</v>
          </cell>
          <cell r="O434">
            <v>1.25</v>
          </cell>
          <cell r="P434">
            <v>375000</v>
          </cell>
        </row>
        <row r="435">
          <cell r="A435">
            <v>434</v>
          </cell>
          <cell r="B435">
            <v>8</v>
          </cell>
          <cell r="E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</row>
        <row r="436">
          <cell r="A436">
            <v>435</v>
          </cell>
          <cell r="B436">
            <v>2</v>
          </cell>
          <cell r="C436" t="str">
            <v>08</v>
          </cell>
          <cell r="E436">
            <v>0</v>
          </cell>
          <cell r="F436" t="str">
            <v>** SUBESTACAO OBRAS CIVIS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</row>
        <row r="437">
          <cell r="A437">
            <v>436</v>
          </cell>
          <cell r="B437">
            <v>4</v>
          </cell>
          <cell r="C437" t="str">
            <v>08.01</v>
          </cell>
          <cell r="E437">
            <v>0</v>
          </cell>
          <cell r="F437" t="str">
            <v>* SE - OBRAS CIVIS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</row>
        <row r="438">
          <cell r="A438">
            <v>437</v>
          </cell>
          <cell r="B438">
            <v>0</v>
          </cell>
          <cell r="C438" t="str">
            <v>08.01.01</v>
          </cell>
          <cell r="E438">
            <v>4026303</v>
          </cell>
          <cell r="F438" t="str">
            <v>SE - COMCRETO ESTRUTURAL FCK= 16MPA</v>
          </cell>
          <cell r="G438" t="str">
            <v>M3</v>
          </cell>
          <cell r="H438">
            <v>2765</v>
          </cell>
          <cell r="I438">
            <v>1</v>
          </cell>
          <cell r="J438">
            <v>1</v>
          </cell>
          <cell r="K438">
            <v>1</v>
          </cell>
          <cell r="L438">
            <v>1</v>
          </cell>
          <cell r="M438">
            <v>116.26</v>
          </cell>
          <cell r="N438">
            <v>321458.90000000002</v>
          </cell>
          <cell r="O438">
            <v>116.26</v>
          </cell>
          <cell r="P438">
            <v>321458.90000000002</v>
          </cell>
        </row>
        <row r="439">
          <cell r="A439">
            <v>438</v>
          </cell>
          <cell r="B439">
            <v>0</v>
          </cell>
          <cell r="C439" t="str">
            <v>08.01.02</v>
          </cell>
          <cell r="E439">
            <v>4026400</v>
          </cell>
          <cell r="F439" t="str">
            <v>SE - CONCRETO ESTRUTURAL FCK=  9MPA</v>
          </cell>
          <cell r="G439" t="str">
            <v>M3</v>
          </cell>
          <cell r="H439">
            <v>180</v>
          </cell>
          <cell r="I439">
            <v>1</v>
          </cell>
          <cell r="J439">
            <v>1</v>
          </cell>
          <cell r="K439">
            <v>1</v>
          </cell>
          <cell r="L439">
            <v>1</v>
          </cell>
          <cell r="M439">
            <v>102.12</v>
          </cell>
          <cell r="N439">
            <v>18381.599999999999</v>
          </cell>
          <cell r="O439">
            <v>102.12</v>
          </cell>
          <cell r="P439">
            <v>18381.599999999999</v>
          </cell>
        </row>
        <row r="440">
          <cell r="A440">
            <v>439</v>
          </cell>
          <cell r="B440">
            <v>0</v>
          </cell>
          <cell r="C440" t="str">
            <v>08.01.03</v>
          </cell>
          <cell r="E440">
            <v>4026507</v>
          </cell>
          <cell r="F440" t="str">
            <v>SE - FORMA PARA CONCRETO</v>
          </cell>
          <cell r="G440" t="str">
            <v>M2</v>
          </cell>
          <cell r="H440">
            <v>8670</v>
          </cell>
          <cell r="I440">
            <v>1</v>
          </cell>
          <cell r="J440">
            <v>1</v>
          </cell>
          <cell r="K440">
            <v>1</v>
          </cell>
          <cell r="L440">
            <v>1</v>
          </cell>
          <cell r="M440">
            <v>55.32</v>
          </cell>
          <cell r="N440">
            <v>479624.4</v>
          </cell>
          <cell r="O440">
            <v>55.32</v>
          </cell>
          <cell r="P440">
            <v>479624.4</v>
          </cell>
        </row>
        <row r="441">
          <cell r="A441">
            <v>440</v>
          </cell>
          <cell r="B441">
            <v>0</v>
          </cell>
          <cell r="C441" t="str">
            <v>08.01.04</v>
          </cell>
          <cell r="E441">
            <v>4026604</v>
          </cell>
          <cell r="F441" t="str">
            <v>SE - ARMADURA PARA CONCRETO</v>
          </cell>
          <cell r="G441" t="str">
            <v>T</v>
          </cell>
          <cell r="H441">
            <v>180</v>
          </cell>
          <cell r="I441">
            <v>1</v>
          </cell>
          <cell r="J441">
            <v>1</v>
          </cell>
          <cell r="K441">
            <v>1</v>
          </cell>
          <cell r="L441">
            <v>1</v>
          </cell>
          <cell r="M441">
            <v>1925.34</v>
          </cell>
          <cell r="N441">
            <v>346561.2</v>
          </cell>
          <cell r="O441">
            <v>1925.34</v>
          </cell>
          <cell r="P441">
            <v>346561.2</v>
          </cell>
        </row>
        <row r="442">
          <cell r="A442">
            <v>441</v>
          </cell>
          <cell r="B442">
            <v>0</v>
          </cell>
          <cell r="C442" t="str">
            <v>08.01.05</v>
          </cell>
          <cell r="E442">
            <v>4026701</v>
          </cell>
          <cell r="F442" t="str">
            <v>SE - ESCAVACAO MECANICA</v>
          </cell>
          <cell r="G442" t="str">
            <v>M3</v>
          </cell>
          <cell r="H442">
            <v>16185</v>
          </cell>
          <cell r="I442">
            <v>1</v>
          </cell>
          <cell r="J442">
            <v>1</v>
          </cell>
          <cell r="K442">
            <v>1</v>
          </cell>
          <cell r="L442">
            <v>1</v>
          </cell>
          <cell r="M442">
            <v>3.18</v>
          </cell>
          <cell r="N442">
            <v>51468.3</v>
          </cell>
          <cell r="O442">
            <v>3.18</v>
          </cell>
          <cell r="P442">
            <v>51468.3</v>
          </cell>
        </row>
        <row r="443">
          <cell r="A443">
            <v>442</v>
          </cell>
          <cell r="B443">
            <v>0</v>
          </cell>
          <cell r="C443" t="str">
            <v>08.01.06</v>
          </cell>
          <cell r="E443">
            <v>4026808</v>
          </cell>
          <cell r="F443" t="str">
            <v>SE - REATERRO COMPACTADO</v>
          </cell>
          <cell r="G443" t="str">
            <v>M3</v>
          </cell>
          <cell r="H443">
            <v>13000</v>
          </cell>
          <cell r="I443">
            <v>1</v>
          </cell>
          <cell r="J443">
            <v>1</v>
          </cell>
          <cell r="K443">
            <v>1</v>
          </cell>
          <cell r="L443">
            <v>1</v>
          </cell>
          <cell r="M443">
            <v>1</v>
          </cell>
          <cell r="N443">
            <v>13000</v>
          </cell>
          <cell r="O443">
            <v>1</v>
          </cell>
          <cell r="P443">
            <v>13000</v>
          </cell>
        </row>
        <row r="444">
          <cell r="A444">
            <v>443</v>
          </cell>
          <cell r="B444">
            <v>8</v>
          </cell>
          <cell r="E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A445">
            <v>444</v>
          </cell>
          <cell r="B445">
            <v>4</v>
          </cell>
          <cell r="C445" t="str">
            <v>08.02</v>
          </cell>
          <cell r="E445">
            <v>0</v>
          </cell>
          <cell r="F445" t="str">
            <v>* SE - DRENAGEM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A446">
            <v>445</v>
          </cell>
          <cell r="B446">
            <v>0</v>
          </cell>
          <cell r="C446" t="str">
            <v>08.02.01</v>
          </cell>
          <cell r="E446">
            <v>4026905</v>
          </cell>
          <cell r="F446" t="str">
            <v>SE - ESCAVACAO MEC DAS VALAS</v>
          </cell>
          <cell r="G446" t="str">
            <v>M3</v>
          </cell>
          <cell r="H446">
            <v>4820</v>
          </cell>
          <cell r="I446">
            <v>1</v>
          </cell>
          <cell r="J446">
            <v>1</v>
          </cell>
          <cell r="K446">
            <v>1</v>
          </cell>
          <cell r="L446">
            <v>1</v>
          </cell>
          <cell r="M446">
            <v>5.67</v>
          </cell>
          <cell r="N446">
            <v>27329.4</v>
          </cell>
          <cell r="O446">
            <v>5.67</v>
          </cell>
          <cell r="P446">
            <v>27329.4</v>
          </cell>
        </row>
        <row r="447">
          <cell r="A447">
            <v>446</v>
          </cell>
          <cell r="B447">
            <v>0</v>
          </cell>
          <cell r="C447" t="str">
            <v>08.02.02</v>
          </cell>
          <cell r="E447">
            <v>4027005</v>
          </cell>
          <cell r="F447" t="str">
            <v>SE - BRITA N. 03 PREENCHIMENTO DAS VALAS</v>
          </cell>
          <cell r="G447" t="str">
            <v>M3</v>
          </cell>
          <cell r="H447">
            <v>3965</v>
          </cell>
          <cell r="I447">
            <v>1</v>
          </cell>
          <cell r="J447">
            <v>1</v>
          </cell>
          <cell r="K447">
            <v>1</v>
          </cell>
          <cell r="L447">
            <v>1</v>
          </cell>
          <cell r="M447">
            <v>10.37</v>
          </cell>
          <cell r="N447">
            <v>41117.050000000003</v>
          </cell>
          <cell r="O447">
            <v>10.37</v>
          </cell>
          <cell r="P447">
            <v>41117.050000000003</v>
          </cell>
        </row>
        <row r="448">
          <cell r="A448">
            <v>447</v>
          </cell>
          <cell r="B448">
            <v>0</v>
          </cell>
          <cell r="C448" t="str">
            <v>08.02.03</v>
          </cell>
          <cell r="E448">
            <v>4027102</v>
          </cell>
          <cell r="F448" t="str">
            <v>SE - CARGA E TRANSPORTE DE MAT EXCEDENTE</v>
          </cell>
          <cell r="G448" t="str">
            <v>M3</v>
          </cell>
          <cell r="H448">
            <v>860</v>
          </cell>
          <cell r="I448">
            <v>1</v>
          </cell>
          <cell r="J448">
            <v>1</v>
          </cell>
          <cell r="K448">
            <v>1</v>
          </cell>
          <cell r="L448">
            <v>1</v>
          </cell>
          <cell r="M448">
            <v>2.83</v>
          </cell>
          <cell r="N448">
            <v>2433.8000000000002</v>
          </cell>
          <cell r="O448">
            <v>2.83</v>
          </cell>
          <cell r="P448">
            <v>2433.8000000000002</v>
          </cell>
        </row>
        <row r="449">
          <cell r="A449">
            <v>448</v>
          </cell>
          <cell r="B449">
            <v>0</v>
          </cell>
          <cell r="C449" t="str">
            <v>08.02.04</v>
          </cell>
          <cell r="E449">
            <v>4027209</v>
          </cell>
          <cell r="F449" t="str">
            <v>SE - FORNEC E ASSENT TUBO PVC 0,10M</v>
          </cell>
          <cell r="G449" t="str">
            <v>ML</v>
          </cell>
          <cell r="H449">
            <v>110</v>
          </cell>
          <cell r="I449">
            <v>1</v>
          </cell>
          <cell r="J449">
            <v>1</v>
          </cell>
          <cell r="K449">
            <v>1</v>
          </cell>
          <cell r="L449">
            <v>1</v>
          </cell>
          <cell r="M449">
            <v>2.21</v>
          </cell>
          <cell r="N449">
            <v>243.1</v>
          </cell>
          <cell r="O449">
            <v>2.21</v>
          </cell>
          <cell r="P449">
            <v>243.1</v>
          </cell>
        </row>
        <row r="450">
          <cell r="A450">
            <v>449</v>
          </cell>
          <cell r="B450">
            <v>0</v>
          </cell>
          <cell r="C450" t="str">
            <v>08.02.05</v>
          </cell>
          <cell r="E450">
            <v>4027306</v>
          </cell>
          <cell r="F450" t="str">
            <v>SE - FORNEC E ASSENT TUBO CONC SIMPLES D=0.20M</v>
          </cell>
          <cell r="G450" t="str">
            <v>ML</v>
          </cell>
          <cell r="H450">
            <v>175</v>
          </cell>
          <cell r="I450">
            <v>1</v>
          </cell>
          <cell r="J450">
            <v>1</v>
          </cell>
          <cell r="K450">
            <v>1</v>
          </cell>
          <cell r="L450">
            <v>1</v>
          </cell>
          <cell r="M450">
            <v>93.15</v>
          </cell>
          <cell r="N450">
            <v>16301.25</v>
          </cell>
          <cell r="O450">
            <v>93.15</v>
          </cell>
          <cell r="P450">
            <v>16301.25</v>
          </cell>
        </row>
        <row r="451">
          <cell r="A451">
            <v>450</v>
          </cell>
          <cell r="B451">
            <v>0</v>
          </cell>
          <cell r="C451" t="str">
            <v>08.02.06</v>
          </cell>
          <cell r="E451">
            <v>4027403</v>
          </cell>
          <cell r="F451" t="str">
            <v>SE - FORNEC E ASSENT TUBO CONC POROSO D=0.20M</v>
          </cell>
          <cell r="G451" t="str">
            <v>ML</v>
          </cell>
          <cell r="H451">
            <v>400</v>
          </cell>
          <cell r="I451">
            <v>1</v>
          </cell>
          <cell r="J451">
            <v>1</v>
          </cell>
          <cell r="K451">
            <v>1</v>
          </cell>
          <cell r="L451">
            <v>1</v>
          </cell>
          <cell r="M451">
            <v>93.65</v>
          </cell>
          <cell r="N451">
            <v>37460</v>
          </cell>
          <cell r="O451">
            <v>93.65</v>
          </cell>
          <cell r="P451">
            <v>37460</v>
          </cell>
        </row>
        <row r="452">
          <cell r="A452">
            <v>451</v>
          </cell>
          <cell r="B452">
            <v>0</v>
          </cell>
          <cell r="C452" t="str">
            <v>08.02.07</v>
          </cell>
          <cell r="E452">
            <v>4027500</v>
          </cell>
          <cell r="F452" t="str">
            <v>SE - FORNEC E ASSENT TUBO CONC POROSO D=0.30M</v>
          </cell>
          <cell r="G452" t="str">
            <v>ML</v>
          </cell>
          <cell r="H452">
            <v>1800</v>
          </cell>
          <cell r="I452">
            <v>1</v>
          </cell>
          <cell r="J452">
            <v>1</v>
          </cell>
          <cell r="K452">
            <v>1</v>
          </cell>
          <cell r="L452">
            <v>1</v>
          </cell>
          <cell r="M452">
            <v>122.89</v>
          </cell>
          <cell r="N452">
            <v>221202</v>
          </cell>
          <cell r="O452">
            <v>122.89</v>
          </cell>
          <cell r="P452">
            <v>221202</v>
          </cell>
        </row>
        <row r="453">
          <cell r="A453">
            <v>452</v>
          </cell>
          <cell r="B453">
            <v>0</v>
          </cell>
          <cell r="C453" t="str">
            <v>08.02.08</v>
          </cell>
          <cell r="E453">
            <v>4027607</v>
          </cell>
          <cell r="F453" t="str">
            <v>SE - FORNEC E ASSENT TUBO CONC ARMADO CA2 D=0.40M</v>
          </cell>
          <cell r="G453" t="str">
            <v>ML</v>
          </cell>
          <cell r="H453">
            <v>185</v>
          </cell>
          <cell r="I453">
            <v>1</v>
          </cell>
          <cell r="J453">
            <v>1</v>
          </cell>
          <cell r="K453">
            <v>1</v>
          </cell>
          <cell r="L453">
            <v>1</v>
          </cell>
          <cell r="M453">
            <v>108.6</v>
          </cell>
          <cell r="N453">
            <v>20091</v>
          </cell>
          <cell r="O453">
            <v>108.6</v>
          </cell>
          <cell r="P453">
            <v>20091</v>
          </cell>
        </row>
        <row r="454">
          <cell r="A454">
            <v>453</v>
          </cell>
          <cell r="B454">
            <v>0</v>
          </cell>
          <cell r="C454" t="str">
            <v>08.02.09</v>
          </cell>
          <cell r="E454">
            <v>4027704</v>
          </cell>
          <cell r="F454" t="str">
            <v>SE - FORNEC E ASSENT TUBO CONC ARMADO CA2 D=0.60M</v>
          </cell>
          <cell r="G454" t="str">
            <v>ML</v>
          </cell>
          <cell r="H454">
            <v>620</v>
          </cell>
          <cell r="I454">
            <v>1</v>
          </cell>
          <cell r="J454">
            <v>1</v>
          </cell>
          <cell r="K454">
            <v>1</v>
          </cell>
          <cell r="L454">
            <v>1</v>
          </cell>
          <cell r="M454">
            <v>298.29000000000002</v>
          </cell>
          <cell r="N454">
            <v>184939.8</v>
          </cell>
          <cell r="O454">
            <v>298.29000000000002</v>
          </cell>
          <cell r="P454">
            <v>184939.8</v>
          </cell>
        </row>
        <row r="455">
          <cell r="A455">
            <v>454</v>
          </cell>
          <cell r="B455">
            <v>0</v>
          </cell>
          <cell r="C455" t="str">
            <v>08.02.10</v>
          </cell>
          <cell r="E455">
            <v>4027801</v>
          </cell>
          <cell r="F455" t="str">
            <v>SE - FORNEC E ASSENT TUBO CONC ARMADO CA2 D=0.80M</v>
          </cell>
          <cell r="G455" t="str">
            <v>ML</v>
          </cell>
          <cell r="H455">
            <v>195</v>
          </cell>
          <cell r="I455">
            <v>1</v>
          </cell>
          <cell r="J455">
            <v>1</v>
          </cell>
          <cell r="K455">
            <v>1</v>
          </cell>
          <cell r="L455">
            <v>1</v>
          </cell>
          <cell r="M455">
            <v>232.29</v>
          </cell>
          <cell r="N455">
            <v>45296.55</v>
          </cell>
          <cell r="O455">
            <v>232.29</v>
          </cell>
          <cell r="P455">
            <v>45296.55</v>
          </cell>
        </row>
        <row r="456">
          <cell r="A456">
            <v>455</v>
          </cell>
          <cell r="B456">
            <v>0</v>
          </cell>
          <cell r="C456" t="str">
            <v>08.02.11</v>
          </cell>
          <cell r="E456">
            <v>4027908</v>
          </cell>
          <cell r="F456" t="str">
            <v>SE - BOCA DE LOBO COM CANTONEIRA, QUADRO E GRELHA</v>
          </cell>
          <cell r="G456" t="str">
            <v>UN</v>
          </cell>
          <cell r="H456">
            <v>36</v>
          </cell>
          <cell r="I456">
            <v>1</v>
          </cell>
          <cell r="J456">
            <v>1</v>
          </cell>
          <cell r="K456">
            <v>1</v>
          </cell>
          <cell r="L456">
            <v>1</v>
          </cell>
          <cell r="M456">
            <v>1865.19</v>
          </cell>
          <cell r="N456">
            <v>67146.84</v>
          </cell>
          <cell r="O456">
            <v>1865.19</v>
          </cell>
          <cell r="P456">
            <v>67146.84</v>
          </cell>
        </row>
        <row r="457">
          <cell r="A457">
            <v>456</v>
          </cell>
          <cell r="B457">
            <v>0</v>
          </cell>
          <cell r="C457" t="str">
            <v>08.02.12</v>
          </cell>
          <cell r="E457">
            <v>4028008</v>
          </cell>
          <cell r="F457" t="str">
            <v>SE - BUEIRO SIMPLES TUB CONC (ABA SAIDA) P/ TUBO 0.80M</v>
          </cell>
          <cell r="G457" t="str">
            <v>UN</v>
          </cell>
          <cell r="H457">
            <v>2</v>
          </cell>
          <cell r="I457">
            <v>1</v>
          </cell>
          <cell r="J457">
            <v>1</v>
          </cell>
          <cell r="K457">
            <v>1</v>
          </cell>
          <cell r="L457">
            <v>1</v>
          </cell>
          <cell r="M457">
            <v>864.92</v>
          </cell>
          <cell r="N457">
            <v>1729.84</v>
          </cell>
          <cell r="O457">
            <v>864.92</v>
          </cell>
          <cell r="P457">
            <v>1729.84</v>
          </cell>
        </row>
        <row r="458">
          <cell r="A458">
            <v>457</v>
          </cell>
          <cell r="B458">
            <v>0</v>
          </cell>
          <cell r="C458" t="str">
            <v>08.02.13</v>
          </cell>
          <cell r="E458">
            <v>4028105</v>
          </cell>
          <cell r="F458" t="str">
            <v>SE - MANTA POLIESTER</v>
          </cell>
          <cell r="G458" t="str">
            <v>M2</v>
          </cell>
          <cell r="H458">
            <v>8570</v>
          </cell>
          <cell r="I458">
            <v>1</v>
          </cell>
          <cell r="J458">
            <v>1</v>
          </cell>
          <cell r="K458">
            <v>1</v>
          </cell>
          <cell r="L458">
            <v>1</v>
          </cell>
          <cell r="M458">
            <v>4.91</v>
          </cell>
          <cell r="N458">
            <v>42078.7</v>
          </cell>
          <cell r="O458">
            <v>4.91</v>
          </cell>
          <cell r="P458">
            <v>42078.7</v>
          </cell>
        </row>
        <row r="459">
          <cell r="A459">
            <v>458</v>
          </cell>
          <cell r="B459">
            <v>8</v>
          </cell>
          <cell r="E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</row>
        <row r="460">
          <cell r="A460">
            <v>459</v>
          </cell>
          <cell r="B460">
            <v>4</v>
          </cell>
          <cell r="C460" t="str">
            <v>08.03</v>
          </cell>
          <cell r="E460">
            <v>0</v>
          </cell>
          <cell r="F460" t="str">
            <v>* SE - CONSTRUCAO DE ATERRO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</row>
        <row r="461">
          <cell r="A461">
            <v>460</v>
          </cell>
          <cell r="B461">
            <v>0</v>
          </cell>
          <cell r="C461" t="str">
            <v>08.03.01</v>
          </cell>
          <cell r="E461">
            <v>4028202</v>
          </cell>
          <cell r="F461" t="str">
            <v>SUBESTACAO - SOLO COMPACTADO</v>
          </cell>
          <cell r="G461" t="str">
            <v>M3</v>
          </cell>
          <cell r="H461">
            <v>0</v>
          </cell>
          <cell r="I461">
            <v>1</v>
          </cell>
          <cell r="J461">
            <v>1</v>
          </cell>
          <cell r="K461">
            <v>1</v>
          </cell>
          <cell r="L461">
            <v>1</v>
          </cell>
          <cell r="M461">
            <v>1.1599999999999999</v>
          </cell>
          <cell r="N461">
            <v>0</v>
          </cell>
          <cell r="O461">
            <v>1.1599999999999999</v>
          </cell>
          <cell r="P461">
            <v>0</v>
          </cell>
        </row>
        <row r="462">
          <cell r="A462">
            <v>461</v>
          </cell>
          <cell r="B462">
            <v>0</v>
          </cell>
          <cell r="C462" t="str">
            <v>08.03.02</v>
          </cell>
          <cell r="E462">
            <v>4028309</v>
          </cell>
          <cell r="F462" t="str">
            <v>SUBESTACAO - ENROCAMENTO COMPACTADO</v>
          </cell>
          <cell r="G462" t="str">
            <v>M3</v>
          </cell>
          <cell r="H462">
            <v>660000</v>
          </cell>
          <cell r="I462">
            <v>1</v>
          </cell>
          <cell r="J462">
            <v>1</v>
          </cell>
          <cell r="K462">
            <v>1</v>
          </cell>
          <cell r="L462">
            <v>1</v>
          </cell>
          <cell r="M462">
            <v>0.67</v>
          </cell>
          <cell r="N462">
            <v>442200</v>
          </cell>
          <cell r="O462">
            <v>0.67</v>
          </cell>
          <cell r="P462">
            <v>442200</v>
          </cell>
        </row>
        <row r="463">
          <cell r="A463">
            <v>462</v>
          </cell>
          <cell r="B463">
            <v>0</v>
          </cell>
          <cell r="C463" t="str">
            <v>08.03.03</v>
          </cell>
          <cell r="E463">
            <v>4028406</v>
          </cell>
          <cell r="F463" t="str">
            <v>SUBESTACAO - PROTECAO TALUDE (GRAMA)</v>
          </cell>
          <cell r="G463" t="str">
            <v>M2</v>
          </cell>
          <cell r="H463">
            <v>19300</v>
          </cell>
          <cell r="I463">
            <v>1</v>
          </cell>
          <cell r="J463">
            <v>1</v>
          </cell>
          <cell r="K463">
            <v>1</v>
          </cell>
          <cell r="L463">
            <v>1</v>
          </cell>
          <cell r="M463">
            <v>6.08</v>
          </cell>
          <cell r="N463">
            <v>117344</v>
          </cell>
          <cell r="O463">
            <v>6.08</v>
          </cell>
          <cell r="P463">
            <v>117344</v>
          </cell>
        </row>
        <row r="464">
          <cell r="A464">
            <v>463</v>
          </cell>
          <cell r="B464">
            <v>0</v>
          </cell>
          <cell r="C464" t="str">
            <v>08.03.04</v>
          </cell>
          <cell r="E464">
            <v>4028503</v>
          </cell>
          <cell r="F464" t="str">
            <v>SUBESTACAO - BRITA N. 2 PARA O PATIO</v>
          </cell>
          <cell r="G464" t="str">
            <v>M3</v>
          </cell>
          <cell r="H464">
            <v>4200</v>
          </cell>
          <cell r="I464">
            <v>1</v>
          </cell>
          <cell r="J464">
            <v>1</v>
          </cell>
          <cell r="K464">
            <v>1</v>
          </cell>
          <cell r="L464">
            <v>1</v>
          </cell>
          <cell r="M464">
            <v>4.68</v>
          </cell>
          <cell r="N464">
            <v>19656</v>
          </cell>
          <cell r="O464">
            <v>4.68</v>
          </cell>
          <cell r="P464">
            <v>19656</v>
          </cell>
        </row>
        <row r="465">
          <cell r="A465">
            <v>464</v>
          </cell>
          <cell r="B465">
            <v>8</v>
          </cell>
          <cell r="E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</row>
        <row r="466">
          <cell r="A466">
            <v>465</v>
          </cell>
          <cell r="B466">
            <v>2</v>
          </cell>
          <cell r="C466" t="str">
            <v>09</v>
          </cell>
          <cell r="E466">
            <v>0</v>
          </cell>
          <cell r="F466" t="str">
            <v>** INSTRUMENTACAO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</row>
        <row r="467">
          <cell r="A467">
            <v>466</v>
          </cell>
          <cell r="B467">
            <v>4</v>
          </cell>
          <cell r="C467" t="str">
            <v>09.01</v>
          </cell>
          <cell r="E467">
            <v>0</v>
          </cell>
          <cell r="F467" t="str">
            <v>* INSTRUMENTACAO NAS DIVERSAS ESTRUTURAS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</row>
        <row r="468">
          <cell r="A468">
            <v>467</v>
          </cell>
          <cell r="B468">
            <v>0</v>
          </cell>
          <cell r="C468" t="str">
            <v>09.01.01</v>
          </cell>
          <cell r="E468">
            <v>4028600</v>
          </cell>
          <cell r="F468" t="str">
            <v>AREA DE MONTAGEM</v>
          </cell>
          <cell r="G468" t="str">
            <v>R$</v>
          </cell>
          <cell r="H468">
            <v>5000</v>
          </cell>
          <cell r="I468">
            <v>1</v>
          </cell>
          <cell r="J468">
            <v>1</v>
          </cell>
          <cell r="K468">
            <v>1</v>
          </cell>
          <cell r="L468">
            <v>1</v>
          </cell>
          <cell r="M468">
            <v>1</v>
          </cell>
          <cell r="N468">
            <v>5000</v>
          </cell>
          <cell r="O468">
            <v>1</v>
          </cell>
          <cell r="P468">
            <v>5000</v>
          </cell>
        </row>
        <row r="469">
          <cell r="A469">
            <v>468</v>
          </cell>
          <cell r="B469">
            <v>0</v>
          </cell>
          <cell r="C469" t="str">
            <v>09.01.02</v>
          </cell>
          <cell r="E469">
            <v>4028707</v>
          </cell>
          <cell r="F469" t="str">
            <v>TOMADA D AGUA</v>
          </cell>
          <cell r="G469" t="str">
            <v>R$</v>
          </cell>
          <cell r="H469">
            <v>115000</v>
          </cell>
          <cell r="I469">
            <v>1</v>
          </cell>
          <cell r="J469">
            <v>1</v>
          </cell>
          <cell r="K469">
            <v>1</v>
          </cell>
          <cell r="L469">
            <v>1</v>
          </cell>
          <cell r="M469">
            <v>1</v>
          </cell>
          <cell r="N469">
            <v>115000</v>
          </cell>
          <cell r="O469">
            <v>1</v>
          </cell>
          <cell r="P469">
            <v>115000</v>
          </cell>
        </row>
        <row r="470">
          <cell r="A470">
            <v>469</v>
          </cell>
          <cell r="B470">
            <v>0</v>
          </cell>
          <cell r="C470" t="str">
            <v>09.01.03</v>
          </cell>
          <cell r="E470">
            <v>4028804</v>
          </cell>
          <cell r="F470" t="str">
            <v>CASA DE FORCA</v>
          </cell>
          <cell r="G470" t="str">
            <v>R$</v>
          </cell>
          <cell r="H470">
            <v>35000</v>
          </cell>
          <cell r="I470">
            <v>1</v>
          </cell>
          <cell r="J470">
            <v>1</v>
          </cell>
          <cell r="K470">
            <v>1</v>
          </cell>
          <cell r="L470">
            <v>1</v>
          </cell>
          <cell r="M470">
            <v>1</v>
          </cell>
          <cell r="N470">
            <v>35000</v>
          </cell>
          <cell r="O470">
            <v>1</v>
          </cell>
          <cell r="P470">
            <v>35000</v>
          </cell>
        </row>
        <row r="471">
          <cell r="A471">
            <v>470</v>
          </cell>
          <cell r="B471">
            <v>0</v>
          </cell>
          <cell r="C471" t="str">
            <v>09.01.04</v>
          </cell>
          <cell r="E471">
            <v>4028901</v>
          </cell>
          <cell r="F471" t="str">
            <v>BARRAGEM CCR</v>
          </cell>
          <cell r="G471" t="str">
            <v>R$</v>
          </cell>
          <cell r="H471">
            <v>245000</v>
          </cell>
          <cell r="I471">
            <v>1</v>
          </cell>
          <cell r="J471">
            <v>1</v>
          </cell>
          <cell r="K471">
            <v>1</v>
          </cell>
          <cell r="L471">
            <v>1</v>
          </cell>
          <cell r="M471">
            <v>1</v>
          </cell>
          <cell r="N471">
            <v>245000</v>
          </cell>
          <cell r="O471">
            <v>1</v>
          </cell>
          <cell r="P471">
            <v>245000</v>
          </cell>
        </row>
        <row r="472">
          <cell r="A472">
            <v>471</v>
          </cell>
          <cell r="B472">
            <v>0</v>
          </cell>
          <cell r="C472" t="str">
            <v>09.01.05</v>
          </cell>
          <cell r="E472">
            <v>4029001</v>
          </cell>
          <cell r="F472" t="str">
            <v>VERTEDOURO</v>
          </cell>
          <cell r="G472" t="str">
            <v>R$</v>
          </cell>
          <cell r="H472">
            <v>65000</v>
          </cell>
          <cell r="I472">
            <v>1</v>
          </cell>
          <cell r="J472">
            <v>1</v>
          </cell>
          <cell r="K472">
            <v>1</v>
          </cell>
          <cell r="L472">
            <v>1</v>
          </cell>
          <cell r="M472">
            <v>1</v>
          </cell>
          <cell r="N472">
            <v>65000</v>
          </cell>
          <cell r="O472">
            <v>1</v>
          </cell>
          <cell r="P472">
            <v>65000</v>
          </cell>
        </row>
        <row r="473">
          <cell r="A473">
            <v>472</v>
          </cell>
          <cell r="B473">
            <v>0</v>
          </cell>
          <cell r="C473" t="str">
            <v>09.01.06</v>
          </cell>
          <cell r="E473">
            <v>4029108</v>
          </cell>
          <cell r="F473" t="str">
            <v>INSTRUMENTACAO - DIVERSOS</v>
          </cell>
          <cell r="G473" t="str">
            <v>R$</v>
          </cell>
          <cell r="H473">
            <v>280000</v>
          </cell>
          <cell r="I473">
            <v>1</v>
          </cell>
          <cell r="J473">
            <v>1</v>
          </cell>
          <cell r="K473">
            <v>1</v>
          </cell>
          <cell r="L473">
            <v>1</v>
          </cell>
          <cell r="M473">
            <v>1</v>
          </cell>
          <cell r="N473">
            <v>280000</v>
          </cell>
          <cell r="O473">
            <v>1</v>
          </cell>
          <cell r="P473">
            <v>280000</v>
          </cell>
        </row>
        <row r="474">
          <cell r="A474">
            <v>473</v>
          </cell>
          <cell r="B474">
            <v>8</v>
          </cell>
          <cell r="E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474</v>
          </cell>
          <cell r="B475">
            <v>2</v>
          </cell>
          <cell r="C475" t="str">
            <v>10</v>
          </cell>
          <cell r="E475">
            <v>0</v>
          </cell>
          <cell r="F475" t="str">
            <v>** ESCADA DE PEIXE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</row>
        <row r="476">
          <cell r="A476">
            <v>475</v>
          </cell>
          <cell r="B476">
            <v>4</v>
          </cell>
          <cell r="C476" t="str">
            <v>10.01</v>
          </cell>
          <cell r="E476">
            <v>0</v>
          </cell>
          <cell r="F476" t="str">
            <v>* OBRAS CIVIS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A477">
            <v>476</v>
          </cell>
          <cell r="B477">
            <v>0</v>
          </cell>
          <cell r="C477" t="str">
            <v>10.01.01</v>
          </cell>
          <cell r="E477">
            <v>4030005</v>
          </cell>
          <cell r="F477" t="str">
            <v>EP - ESCAVACAO EM ROCHA</v>
          </cell>
          <cell r="G477" t="str">
            <v>M3</v>
          </cell>
          <cell r="H477">
            <v>0</v>
          </cell>
          <cell r="I477">
            <v>1</v>
          </cell>
          <cell r="J477">
            <v>1</v>
          </cell>
          <cell r="K477">
            <v>1</v>
          </cell>
          <cell r="L477">
            <v>1</v>
          </cell>
          <cell r="M477">
            <v>9.09</v>
          </cell>
          <cell r="N477">
            <v>0</v>
          </cell>
          <cell r="O477">
            <v>9.09</v>
          </cell>
          <cell r="P477">
            <v>0</v>
          </cell>
        </row>
        <row r="478">
          <cell r="A478">
            <v>477</v>
          </cell>
          <cell r="B478">
            <v>0</v>
          </cell>
          <cell r="C478" t="str">
            <v>10.01.02</v>
          </cell>
          <cell r="E478">
            <v>4030102</v>
          </cell>
          <cell r="F478" t="str">
            <v>EP - CONCRETO</v>
          </cell>
          <cell r="G478" t="str">
            <v>M3</v>
          </cell>
          <cell r="H478">
            <v>3500</v>
          </cell>
          <cell r="I478">
            <v>1</v>
          </cell>
          <cell r="J478">
            <v>1</v>
          </cell>
          <cell r="K478">
            <v>1</v>
          </cell>
          <cell r="L478">
            <v>1</v>
          </cell>
          <cell r="M478">
            <v>126.41</v>
          </cell>
          <cell r="N478">
            <v>442435</v>
          </cell>
          <cell r="O478">
            <v>126.41</v>
          </cell>
          <cell r="P478">
            <v>442435</v>
          </cell>
        </row>
        <row r="479">
          <cell r="A479">
            <v>478</v>
          </cell>
          <cell r="B479">
            <v>0</v>
          </cell>
          <cell r="C479" t="str">
            <v>10.01.03</v>
          </cell>
          <cell r="E479">
            <v>4030209</v>
          </cell>
          <cell r="F479" t="str">
            <v>EP - CONCRETO PRE MOLDADO</v>
          </cell>
          <cell r="G479" t="str">
            <v>M3</v>
          </cell>
          <cell r="H479">
            <v>0</v>
          </cell>
          <cell r="I479">
            <v>1</v>
          </cell>
          <cell r="J479">
            <v>1</v>
          </cell>
          <cell r="K479">
            <v>1</v>
          </cell>
          <cell r="L479">
            <v>1</v>
          </cell>
          <cell r="M479">
            <v>353.54</v>
          </cell>
          <cell r="N479">
            <v>0</v>
          </cell>
          <cell r="O479">
            <v>353.54</v>
          </cell>
          <cell r="P479">
            <v>0</v>
          </cell>
        </row>
        <row r="480">
          <cell r="A480">
            <v>479</v>
          </cell>
          <cell r="B480">
            <v>0</v>
          </cell>
          <cell r="C480" t="str">
            <v>10.01.04</v>
          </cell>
          <cell r="E480">
            <v>4030306</v>
          </cell>
          <cell r="F480" t="str">
            <v>EP - FORMAS PARA CONCRETO</v>
          </cell>
          <cell r="G480" t="str">
            <v>M2</v>
          </cell>
          <cell r="H480">
            <v>4900</v>
          </cell>
          <cell r="I480">
            <v>1</v>
          </cell>
          <cell r="J480">
            <v>1</v>
          </cell>
          <cell r="K480">
            <v>1</v>
          </cell>
          <cell r="L480">
            <v>1</v>
          </cell>
          <cell r="M480">
            <v>41.98</v>
          </cell>
          <cell r="N480">
            <v>205702</v>
          </cell>
          <cell r="O480">
            <v>41.98</v>
          </cell>
          <cell r="P480">
            <v>205702</v>
          </cell>
        </row>
        <row r="481">
          <cell r="A481">
            <v>480</v>
          </cell>
          <cell r="B481">
            <v>0</v>
          </cell>
          <cell r="C481" t="str">
            <v>10.01.05</v>
          </cell>
          <cell r="E481">
            <v>4030403</v>
          </cell>
          <cell r="F481" t="str">
            <v>EP - CIMBRAMENTO</v>
          </cell>
          <cell r="G481" t="str">
            <v>M3</v>
          </cell>
          <cell r="H481">
            <v>0</v>
          </cell>
          <cell r="I481">
            <v>1</v>
          </cell>
          <cell r="J481">
            <v>1</v>
          </cell>
          <cell r="K481">
            <v>1</v>
          </cell>
          <cell r="L481">
            <v>1</v>
          </cell>
          <cell r="M481">
            <v>30.14</v>
          </cell>
          <cell r="N481">
            <v>0</v>
          </cell>
          <cell r="O481">
            <v>30.14</v>
          </cell>
          <cell r="P481">
            <v>0</v>
          </cell>
        </row>
        <row r="482">
          <cell r="A482">
            <v>481</v>
          </cell>
          <cell r="B482">
            <v>0</v>
          </cell>
          <cell r="C482" t="str">
            <v>10.01.06</v>
          </cell>
          <cell r="E482">
            <v>4030500</v>
          </cell>
          <cell r="F482" t="str">
            <v>EP - ARMADURA</v>
          </cell>
          <cell r="G482" t="str">
            <v>T</v>
          </cell>
          <cell r="H482">
            <v>175</v>
          </cell>
          <cell r="I482">
            <v>1</v>
          </cell>
          <cell r="J482">
            <v>1</v>
          </cell>
          <cell r="K482">
            <v>1</v>
          </cell>
          <cell r="L482">
            <v>1</v>
          </cell>
          <cell r="M482">
            <v>3508.13</v>
          </cell>
          <cell r="N482">
            <v>613922.75</v>
          </cell>
          <cell r="O482">
            <v>3508.13</v>
          </cell>
          <cell r="P482">
            <v>613922.75</v>
          </cell>
        </row>
        <row r="483">
          <cell r="A483">
            <v>482</v>
          </cell>
          <cell r="B483">
            <v>0</v>
          </cell>
          <cell r="C483" t="str">
            <v>10.01.07</v>
          </cell>
          <cell r="E483">
            <v>4030607</v>
          </cell>
          <cell r="F483" t="str">
            <v>EP - FORNEC. E INST. JUNTA 0-22</v>
          </cell>
          <cell r="G483" t="str">
            <v>M</v>
          </cell>
          <cell r="H483">
            <v>0</v>
          </cell>
          <cell r="I483">
            <v>1</v>
          </cell>
          <cell r="J483">
            <v>1</v>
          </cell>
          <cell r="K483">
            <v>1</v>
          </cell>
          <cell r="L483">
            <v>1</v>
          </cell>
          <cell r="M483">
            <v>58.3</v>
          </cell>
          <cell r="N483">
            <v>0</v>
          </cell>
          <cell r="O483">
            <v>58.3</v>
          </cell>
          <cell r="P483">
            <v>0</v>
          </cell>
        </row>
        <row r="484">
          <cell r="A484">
            <v>483</v>
          </cell>
          <cell r="B484">
            <v>0</v>
          </cell>
          <cell r="C484" t="str">
            <v>10.01.08</v>
          </cell>
          <cell r="E484">
            <v>4030704</v>
          </cell>
          <cell r="F484" t="str">
            <v>HIDROMECANICOS PARA ESCADA DE PEIXE</v>
          </cell>
          <cell r="G484" t="str">
            <v>VB</v>
          </cell>
          <cell r="H484">
            <v>0</v>
          </cell>
          <cell r="I484">
            <v>1</v>
          </cell>
          <cell r="J484">
            <v>1</v>
          </cell>
          <cell r="K484">
            <v>1</v>
          </cell>
          <cell r="L484">
            <v>1</v>
          </cell>
          <cell r="M484">
            <v>1</v>
          </cell>
          <cell r="N484">
            <v>0</v>
          </cell>
          <cell r="O484">
            <v>1</v>
          </cell>
          <cell r="P484">
            <v>0</v>
          </cell>
        </row>
        <row r="485">
          <cell r="A485">
            <v>484</v>
          </cell>
          <cell r="B485">
            <v>8</v>
          </cell>
          <cell r="E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485</v>
          </cell>
          <cell r="B486">
            <v>2</v>
          </cell>
          <cell r="C486" t="str">
            <v>11</v>
          </cell>
          <cell r="E486">
            <v>0</v>
          </cell>
          <cell r="F486" t="str">
            <v>** OFICINAS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</row>
        <row r="487">
          <cell r="A487">
            <v>486</v>
          </cell>
          <cell r="B487">
            <v>0</v>
          </cell>
          <cell r="C487" t="str">
            <v>11.01</v>
          </cell>
          <cell r="E487">
            <v>4030801</v>
          </cell>
          <cell r="F487" t="str">
            <v>OFICINA LUBRIFICACAO/BORRACHARIA</v>
          </cell>
          <cell r="G487" t="str">
            <v>GL</v>
          </cell>
          <cell r="H487">
            <v>1</v>
          </cell>
          <cell r="I487">
            <v>1</v>
          </cell>
          <cell r="J487">
            <v>1</v>
          </cell>
          <cell r="K487">
            <v>1</v>
          </cell>
          <cell r="L487">
            <v>1</v>
          </cell>
          <cell r="M487">
            <v>4396006</v>
          </cell>
          <cell r="N487">
            <v>4396006</v>
          </cell>
          <cell r="O487">
            <v>4396006</v>
          </cell>
          <cell r="P487">
            <v>4396006</v>
          </cell>
        </row>
        <row r="488">
          <cell r="A488">
            <v>487</v>
          </cell>
          <cell r="B488">
            <v>0</v>
          </cell>
          <cell r="C488" t="str">
            <v>11.02</v>
          </cell>
          <cell r="E488">
            <v>4030908</v>
          </cell>
          <cell r="F488" t="str">
            <v>OFICINA MECANICA</v>
          </cell>
          <cell r="G488" t="str">
            <v>GL</v>
          </cell>
          <cell r="H488">
            <v>1</v>
          </cell>
          <cell r="I488">
            <v>1</v>
          </cell>
          <cell r="J488">
            <v>1</v>
          </cell>
          <cell r="K488">
            <v>1</v>
          </cell>
          <cell r="L488">
            <v>1</v>
          </cell>
          <cell r="M488">
            <v>3917696.8</v>
          </cell>
          <cell r="N488">
            <v>3917696.8</v>
          </cell>
          <cell r="O488">
            <v>3917696.8</v>
          </cell>
          <cell r="P488">
            <v>3917696.8</v>
          </cell>
        </row>
        <row r="489">
          <cell r="A489">
            <v>488</v>
          </cell>
          <cell r="B489">
            <v>0</v>
          </cell>
          <cell r="C489" t="str">
            <v>11.03</v>
          </cell>
          <cell r="E489">
            <v>4031008</v>
          </cell>
          <cell r="F489" t="str">
            <v>OFICINA INDUSTRIAL</v>
          </cell>
          <cell r="G489" t="str">
            <v>GL</v>
          </cell>
          <cell r="H489">
            <v>1</v>
          </cell>
          <cell r="I489">
            <v>1</v>
          </cell>
          <cell r="J489">
            <v>1</v>
          </cell>
          <cell r="K489">
            <v>1</v>
          </cell>
          <cell r="L489">
            <v>1</v>
          </cell>
          <cell r="M489">
            <v>1437871.9</v>
          </cell>
          <cell r="N489">
            <v>1437871.9</v>
          </cell>
          <cell r="O489">
            <v>1437871.9</v>
          </cell>
          <cell r="P489">
            <v>1437871.9</v>
          </cell>
        </row>
        <row r="490">
          <cell r="A490">
            <v>489</v>
          </cell>
          <cell r="B490">
            <v>8</v>
          </cell>
          <cell r="E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488</v>
          </cell>
          <cell r="B491">
            <v>0</v>
          </cell>
          <cell r="C491" t="str">
            <v>10.01.05</v>
          </cell>
          <cell r="E491">
            <v>4030403</v>
          </cell>
          <cell r="F491" t="str">
            <v>EP - CIMBRAMENTO</v>
          </cell>
          <cell r="G491" t="str">
            <v>M3</v>
          </cell>
          <cell r="H491">
            <v>1342</v>
          </cell>
          <cell r="I491">
            <v>1</v>
          </cell>
          <cell r="J491">
            <v>1</v>
          </cell>
          <cell r="K491">
            <v>1</v>
          </cell>
          <cell r="L491">
            <v>1</v>
          </cell>
          <cell r="M491">
            <v>27.41</v>
          </cell>
          <cell r="N491">
            <v>36784.22</v>
          </cell>
          <cell r="O491">
            <v>27.41</v>
          </cell>
          <cell r="P491">
            <v>36784.22</v>
          </cell>
        </row>
        <row r="492">
          <cell r="A492">
            <v>489</v>
          </cell>
          <cell r="B492">
            <v>0</v>
          </cell>
          <cell r="C492" t="str">
            <v>10.01.06</v>
          </cell>
          <cell r="E492">
            <v>4030500</v>
          </cell>
          <cell r="F492" t="str">
            <v>EP - ARMADURA</v>
          </cell>
          <cell r="G492" t="str">
            <v>T</v>
          </cell>
          <cell r="H492">
            <v>237</v>
          </cell>
          <cell r="I492">
            <v>1</v>
          </cell>
          <cell r="J492">
            <v>1</v>
          </cell>
          <cell r="K492">
            <v>1</v>
          </cell>
          <cell r="L492">
            <v>1</v>
          </cell>
          <cell r="M492">
            <v>1991.43</v>
          </cell>
          <cell r="N492">
            <v>471968.91</v>
          </cell>
          <cell r="O492">
            <v>1991.43</v>
          </cell>
          <cell r="P492">
            <v>471968.91</v>
          </cell>
        </row>
        <row r="493">
          <cell r="A493">
            <v>490</v>
          </cell>
          <cell r="B493">
            <v>0</v>
          </cell>
          <cell r="C493" t="str">
            <v>10.01.07</v>
          </cell>
          <cell r="E493">
            <v>4030607</v>
          </cell>
          <cell r="F493" t="str">
            <v>EP - FORNEC. E INST. JUNTA 0-22</v>
          </cell>
          <cell r="G493" t="str">
            <v>M</v>
          </cell>
          <cell r="H493">
            <v>175</v>
          </cell>
          <cell r="I493">
            <v>1</v>
          </cell>
          <cell r="J493">
            <v>1</v>
          </cell>
          <cell r="K493">
            <v>1</v>
          </cell>
          <cell r="L493">
            <v>1</v>
          </cell>
          <cell r="M493">
            <v>41.02</v>
          </cell>
          <cell r="N493">
            <v>7178.5</v>
          </cell>
          <cell r="O493">
            <v>41.02</v>
          </cell>
          <cell r="P493">
            <v>7178.5</v>
          </cell>
        </row>
        <row r="494">
          <cell r="A494">
            <v>491</v>
          </cell>
          <cell r="B494">
            <v>0</v>
          </cell>
          <cell r="C494" t="str">
            <v>10.01.08</v>
          </cell>
          <cell r="E494">
            <v>4030704</v>
          </cell>
          <cell r="F494" t="str">
            <v>HIDROMECANICOS PARA ESCADA DE PEIXE</v>
          </cell>
          <cell r="G494" t="str">
            <v>VB</v>
          </cell>
          <cell r="H494">
            <v>1</v>
          </cell>
          <cell r="I494">
            <v>1</v>
          </cell>
          <cell r="J494">
            <v>1</v>
          </cell>
          <cell r="K494">
            <v>1</v>
          </cell>
          <cell r="L494">
            <v>1</v>
          </cell>
          <cell r="M494">
            <v>500000</v>
          </cell>
          <cell r="N494">
            <v>500000</v>
          </cell>
          <cell r="O494">
            <v>500000</v>
          </cell>
          <cell r="P494">
            <v>500000</v>
          </cell>
        </row>
        <row r="495">
          <cell r="A495">
            <v>492</v>
          </cell>
          <cell r="B495">
            <v>8</v>
          </cell>
          <cell r="E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</row>
        <row r="496">
          <cell r="A496">
            <v>493</v>
          </cell>
          <cell r="B496">
            <v>2</v>
          </cell>
          <cell r="C496" t="str">
            <v>11</v>
          </cell>
          <cell r="E496">
            <v>0</v>
          </cell>
          <cell r="F496" t="str">
            <v>** OFICINAS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</row>
        <row r="497">
          <cell r="A497">
            <v>494</v>
          </cell>
          <cell r="B497">
            <v>0</v>
          </cell>
          <cell r="C497" t="str">
            <v>11.01</v>
          </cell>
          <cell r="E497">
            <v>4030801</v>
          </cell>
          <cell r="F497" t="str">
            <v>OFICINA LUBRIFICACAO/BORRACHARIA</v>
          </cell>
          <cell r="G497" t="str">
            <v>GL</v>
          </cell>
          <cell r="H497">
            <v>1</v>
          </cell>
          <cell r="I497">
            <v>1</v>
          </cell>
          <cell r="J497">
            <v>1</v>
          </cell>
          <cell r="K497">
            <v>1</v>
          </cell>
          <cell r="L497">
            <v>1</v>
          </cell>
          <cell r="M497">
            <v>3955598</v>
          </cell>
          <cell r="N497">
            <v>3955598</v>
          </cell>
          <cell r="O497">
            <v>3955598</v>
          </cell>
          <cell r="P497">
            <v>3955598</v>
          </cell>
        </row>
        <row r="498">
          <cell r="A498">
            <v>495</v>
          </cell>
          <cell r="B498">
            <v>0</v>
          </cell>
          <cell r="C498" t="str">
            <v>11.02</v>
          </cell>
          <cell r="E498">
            <v>4030908</v>
          </cell>
          <cell r="F498" t="str">
            <v>OFICINA MECANICA</v>
          </cell>
          <cell r="G498" t="str">
            <v>GL</v>
          </cell>
          <cell r="H498">
            <v>1</v>
          </cell>
          <cell r="I498">
            <v>1</v>
          </cell>
          <cell r="J498">
            <v>1</v>
          </cell>
          <cell r="K498">
            <v>1</v>
          </cell>
          <cell r="L498">
            <v>1</v>
          </cell>
          <cell r="M498">
            <v>3777428.8</v>
          </cell>
          <cell r="N498">
            <v>3777428.8</v>
          </cell>
          <cell r="O498">
            <v>3777428.8</v>
          </cell>
          <cell r="P498">
            <v>3777428.8</v>
          </cell>
        </row>
        <row r="499">
          <cell r="A499">
            <v>496</v>
          </cell>
          <cell r="B499">
            <v>0</v>
          </cell>
          <cell r="C499" t="str">
            <v>11.03</v>
          </cell>
          <cell r="E499">
            <v>4031008</v>
          </cell>
          <cell r="F499" t="str">
            <v>OFICINA INDUSTRIAL</v>
          </cell>
          <cell r="G499" t="str">
            <v>GL</v>
          </cell>
          <cell r="H499">
            <v>1</v>
          </cell>
          <cell r="I499">
            <v>1</v>
          </cell>
          <cell r="J499">
            <v>1</v>
          </cell>
          <cell r="K499">
            <v>1</v>
          </cell>
          <cell r="L499">
            <v>1</v>
          </cell>
          <cell r="M499">
            <v>1358667.85</v>
          </cell>
          <cell r="N499">
            <v>1358667.85</v>
          </cell>
          <cell r="O499">
            <v>1358667.85</v>
          </cell>
          <cell r="P499">
            <v>1358667.85</v>
          </cell>
        </row>
        <row r="500">
          <cell r="A500">
            <v>497</v>
          </cell>
          <cell r="B500">
            <v>8</v>
          </cell>
          <cell r="E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 e Medição"/>
      <sheetName val="RESUMO"/>
    </sheetNames>
    <sheetDataSet>
      <sheetData sheetId="0">
        <row r="2">
          <cell r="Q2">
            <v>4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CRONOGRAMA"/>
    </sheetNames>
    <sheetDataSet>
      <sheetData sheetId="0" refreshError="1">
        <row r="45">
          <cell r="B45" t="str">
            <v>Meio-fio de concreto 13x11x15 (base x topo x altura) moldado por extrusão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png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tabColor theme="6"/>
  </sheetPr>
  <dimension ref="A1:L109"/>
  <sheetViews>
    <sheetView showGridLines="0" tabSelected="1" topLeftCell="A40" zoomScale="80" zoomScaleNormal="80" zoomScaleSheetLayoutView="100" workbookViewId="0">
      <selection activeCell="G41" sqref="G41"/>
    </sheetView>
  </sheetViews>
  <sheetFormatPr defaultRowHeight="12.75" x14ac:dyDescent="0.2"/>
  <cols>
    <col min="1" max="1" width="8.5703125" customWidth="1"/>
    <col min="2" max="2" width="16.28515625" customWidth="1"/>
    <col min="3" max="3" width="54.140625" customWidth="1"/>
    <col min="4" max="4" width="6.85546875" customWidth="1"/>
    <col min="5" max="5" width="10.5703125" bestFit="1" customWidth="1"/>
    <col min="6" max="6" width="13.140625" customWidth="1"/>
    <col min="7" max="7" width="14.42578125" customWidth="1"/>
    <col min="8" max="8" width="16.85546875" customWidth="1"/>
    <col min="10" max="10" width="63.5703125" customWidth="1"/>
    <col min="11" max="11" width="53.85546875" customWidth="1"/>
    <col min="12" max="12" width="13.28515625" bestFit="1" customWidth="1"/>
  </cols>
  <sheetData>
    <row r="1" spans="1:12" ht="30.6" customHeight="1" thickBot="1" x14ac:dyDescent="0.25">
      <c r="A1" s="397"/>
      <c r="B1" s="398"/>
      <c r="C1" s="403" t="s">
        <v>95</v>
      </c>
      <c r="D1" s="404"/>
      <c r="E1" s="404"/>
      <c r="F1" s="404"/>
      <c r="G1" s="404"/>
      <c r="H1" s="405"/>
    </row>
    <row r="2" spans="1:12" ht="23.25" customHeight="1" x14ac:dyDescent="0.2">
      <c r="A2" s="399"/>
      <c r="B2" s="400"/>
      <c r="C2" s="406" t="s">
        <v>163</v>
      </c>
      <c r="D2" s="407"/>
      <c r="E2" s="407"/>
      <c r="F2" s="407"/>
      <c r="G2" s="407"/>
      <c r="H2" s="408"/>
    </row>
    <row r="3" spans="1:12" ht="28.5" customHeight="1" thickBot="1" x14ac:dyDescent="0.25">
      <c r="A3" s="401"/>
      <c r="B3" s="402"/>
      <c r="C3" s="411" t="s">
        <v>247</v>
      </c>
      <c r="D3" s="412"/>
      <c r="E3" s="412"/>
      <c r="F3" s="412"/>
      <c r="G3" s="412"/>
      <c r="H3" s="413"/>
    </row>
    <row r="4" spans="1:12" ht="6" customHeight="1" thickBot="1" x14ac:dyDescent="0.25">
      <c r="A4" s="321"/>
      <c r="B4" s="322"/>
      <c r="C4" s="322"/>
      <c r="D4" s="322"/>
      <c r="E4" s="322"/>
      <c r="F4" s="322"/>
      <c r="G4" s="322"/>
      <c r="H4" s="323"/>
    </row>
    <row r="5" spans="1:12" ht="30" customHeight="1" x14ac:dyDescent="0.2">
      <c r="A5" s="391" t="s">
        <v>0</v>
      </c>
      <c r="B5" s="395" t="s">
        <v>34</v>
      </c>
      <c r="C5" s="393" t="s">
        <v>131</v>
      </c>
      <c r="D5" s="393" t="s">
        <v>2</v>
      </c>
      <c r="E5" s="393" t="s">
        <v>3</v>
      </c>
      <c r="F5" s="395" t="s">
        <v>223</v>
      </c>
      <c r="G5" s="395" t="s">
        <v>222</v>
      </c>
      <c r="H5" s="409" t="s">
        <v>35</v>
      </c>
    </row>
    <row r="6" spans="1:12" ht="13.5" thickBot="1" x14ac:dyDescent="0.25">
      <c r="A6" s="392"/>
      <c r="B6" s="396"/>
      <c r="C6" s="394"/>
      <c r="D6" s="394"/>
      <c r="E6" s="394"/>
      <c r="F6" s="396"/>
      <c r="G6" s="396"/>
      <c r="H6" s="410"/>
    </row>
    <row r="7" spans="1:12" s="1" customFormat="1" ht="20.100000000000001" customHeight="1" thickTop="1" x14ac:dyDescent="0.2">
      <c r="A7" s="363" t="s">
        <v>4</v>
      </c>
      <c r="B7" s="364"/>
      <c r="C7" s="415" t="s">
        <v>5</v>
      </c>
      <c r="D7" s="416"/>
      <c r="E7" s="416"/>
      <c r="F7" s="416"/>
      <c r="G7" s="416"/>
      <c r="H7" s="417"/>
    </row>
    <row r="8" spans="1:12" s="1" customFormat="1" ht="20.100000000000001" customHeight="1" x14ac:dyDescent="0.2">
      <c r="A8" s="324" t="s">
        <v>6</v>
      </c>
      <c r="B8" s="102" t="s">
        <v>202</v>
      </c>
      <c r="C8" s="61" t="s">
        <v>192</v>
      </c>
      <c r="D8" s="101" t="s">
        <v>23</v>
      </c>
      <c r="E8" s="103">
        <f>'MEMORIA '!E7:F7</f>
        <v>2.4</v>
      </c>
      <c r="F8" s="104">
        <v>312.92</v>
      </c>
      <c r="G8" s="104">
        <f>1.2386*F8</f>
        <v>387.58271200000001</v>
      </c>
      <c r="H8" s="325">
        <f>G8*E8</f>
        <v>930.19850880000001</v>
      </c>
      <c r="J8" s="237"/>
    </row>
    <row r="9" spans="1:12" s="1" customFormat="1" ht="31.15" customHeight="1" x14ac:dyDescent="0.2">
      <c r="A9" s="59">
        <v>1.2</v>
      </c>
      <c r="B9" s="60" t="s">
        <v>202</v>
      </c>
      <c r="C9" s="61" t="s">
        <v>218</v>
      </c>
      <c r="D9" s="60" t="s">
        <v>23</v>
      </c>
      <c r="E9" s="62">
        <f>'MEMORIA '!H8</f>
        <v>1351.3</v>
      </c>
      <c r="F9" s="79">
        <v>0.34</v>
      </c>
      <c r="G9" s="104">
        <f>1.2386*F9</f>
        <v>0.421124</v>
      </c>
      <c r="H9" s="325">
        <f>G9*E9</f>
        <v>569.0648612</v>
      </c>
      <c r="J9" s="237"/>
    </row>
    <row r="10" spans="1:12" s="1" customFormat="1" ht="20.100000000000001" customHeight="1" x14ac:dyDescent="0.2">
      <c r="A10" s="368" t="s">
        <v>240</v>
      </c>
      <c r="B10" s="369"/>
      <c r="C10" s="369"/>
      <c r="D10" s="369"/>
      <c r="E10" s="369"/>
      <c r="F10" s="369"/>
      <c r="G10" s="370"/>
      <c r="H10" s="63">
        <f>H9+H8</f>
        <v>1499.2633700000001</v>
      </c>
      <c r="J10" s="238"/>
    </row>
    <row r="11" spans="1:12" s="1" customFormat="1" ht="20.100000000000001" customHeight="1" x14ac:dyDescent="0.2">
      <c r="A11" s="418" t="s">
        <v>7</v>
      </c>
      <c r="B11" s="418"/>
      <c r="C11" s="414" t="s">
        <v>21</v>
      </c>
      <c r="D11" s="414"/>
      <c r="E11" s="414"/>
      <c r="F11" s="414"/>
      <c r="G11" s="414"/>
      <c r="H11" s="414"/>
    </row>
    <row r="12" spans="1:12" s="1" customFormat="1" ht="44.25" customHeight="1" x14ac:dyDescent="0.2">
      <c r="A12" s="334" t="s">
        <v>53</v>
      </c>
      <c r="B12" s="302">
        <v>101124</v>
      </c>
      <c r="C12" s="303" t="s">
        <v>191</v>
      </c>
      <c r="D12" s="302" t="s">
        <v>22</v>
      </c>
      <c r="E12" s="304">
        <f>'MEMORIA '!D13</f>
        <v>61.15</v>
      </c>
      <c r="F12" s="178">
        <v>12.84</v>
      </c>
      <c r="G12" s="178">
        <f>1.2386*F12</f>
        <v>15.903623999999999</v>
      </c>
      <c r="H12" s="335">
        <f>E12*G12</f>
        <v>972.50660759999994</v>
      </c>
      <c r="J12"/>
      <c r="L12" s="20"/>
    </row>
    <row r="13" spans="1:12" s="1" customFormat="1" ht="44.25" customHeight="1" x14ac:dyDescent="0.2">
      <c r="A13" s="334" t="s">
        <v>49</v>
      </c>
      <c r="B13" s="302">
        <v>93588</v>
      </c>
      <c r="C13" s="239" t="s">
        <v>193</v>
      </c>
      <c r="D13" s="302" t="s">
        <v>102</v>
      </c>
      <c r="E13" s="304">
        <f>'MEMORIA '!H15</f>
        <v>73.38</v>
      </c>
      <c r="F13" s="178">
        <v>2.46</v>
      </c>
      <c r="G13" s="178">
        <f t="shared" ref="G13:G15" si="0">1.2386*F13</f>
        <v>3.0469559999999998</v>
      </c>
      <c r="H13" s="335">
        <f t="shared" ref="H13:H15" si="1">E13*G13</f>
        <v>223.58563127999997</v>
      </c>
      <c r="J13"/>
      <c r="L13" s="20"/>
    </row>
    <row r="14" spans="1:12" s="1" customFormat="1" ht="34.5" customHeight="1" x14ac:dyDescent="0.2">
      <c r="A14" s="334" t="s">
        <v>50</v>
      </c>
      <c r="B14" s="302">
        <v>100574</v>
      </c>
      <c r="C14" s="119" t="s">
        <v>194</v>
      </c>
      <c r="D14" s="302" t="s">
        <v>22</v>
      </c>
      <c r="E14" s="304">
        <f>'MEMORIA '!H16</f>
        <v>231.55</v>
      </c>
      <c r="F14" s="178">
        <v>1.33</v>
      </c>
      <c r="G14" s="178">
        <f t="shared" si="0"/>
        <v>1.647338</v>
      </c>
      <c r="H14" s="335">
        <f t="shared" si="1"/>
        <v>381.4411139</v>
      </c>
      <c r="J14"/>
      <c r="L14" s="20"/>
    </row>
    <row r="15" spans="1:12" s="1" customFormat="1" ht="46.5" customHeight="1" x14ac:dyDescent="0.2">
      <c r="A15" s="336">
        <v>2.4</v>
      </c>
      <c r="B15" s="302">
        <v>96385</v>
      </c>
      <c r="C15" s="119" t="s">
        <v>211</v>
      </c>
      <c r="D15" s="302" t="s">
        <v>22</v>
      </c>
      <c r="E15" s="304">
        <f>'MEMORIA '!D17</f>
        <v>14.842000000000001</v>
      </c>
      <c r="F15" s="178">
        <v>9.08</v>
      </c>
      <c r="G15" s="178">
        <f t="shared" si="0"/>
        <v>11.246487999999999</v>
      </c>
      <c r="H15" s="335">
        <f t="shared" si="1"/>
        <v>166.920374896</v>
      </c>
      <c r="J15"/>
      <c r="K15" s="100"/>
    </row>
    <row r="16" spans="1:12" s="1" customFormat="1" ht="20.100000000000001" customHeight="1" x14ac:dyDescent="0.2">
      <c r="A16" s="368" t="s">
        <v>241</v>
      </c>
      <c r="B16" s="369"/>
      <c r="C16" s="369"/>
      <c r="D16" s="369"/>
      <c r="E16" s="369"/>
      <c r="F16" s="369"/>
      <c r="G16" s="370"/>
      <c r="H16" s="63">
        <f>SUM(H12:H15)</f>
        <v>1744.4537276759997</v>
      </c>
      <c r="J16" s="20"/>
      <c r="K16" s="183"/>
      <c r="L16" s="20"/>
    </row>
    <row r="17" spans="1:12" s="1" customFormat="1" ht="20.100000000000001" customHeight="1" x14ac:dyDescent="0.2">
      <c r="A17" s="363" t="s">
        <v>8</v>
      </c>
      <c r="B17" s="364"/>
      <c r="C17" s="373" t="s">
        <v>9</v>
      </c>
      <c r="D17" s="374"/>
      <c r="E17" s="374"/>
      <c r="F17" s="374"/>
      <c r="G17" s="374"/>
      <c r="H17" s="375"/>
      <c r="J17" s="20"/>
      <c r="K17" s="20"/>
      <c r="L17" s="20"/>
    </row>
    <row r="18" spans="1:12" s="1" customFormat="1" ht="75.75" customHeight="1" x14ac:dyDescent="0.2">
      <c r="A18" s="72" t="s">
        <v>10</v>
      </c>
      <c r="B18" s="64" t="s">
        <v>265</v>
      </c>
      <c r="C18" s="328" t="s">
        <v>195</v>
      </c>
      <c r="D18" s="308" t="s">
        <v>22</v>
      </c>
      <c r="E18" s="177">
        <f>'MEMORIA '!D20</f>
        <v>107</v>
      </c>
      <c r="F18" s="178">
        <v>11.99</v>
      </c>
      <c r="G18" s="178">
        <f>1.2386*F18</f>
        <v>14.850814</v>
      </c>
      <c r="H18" s="326">
        <f>E18*G18</f>
        <v>1589.037098</v>
      </c>
      <c r="J18" s="295"/>
      <c r="K18" s="17"/>
      <c r="L18" s="20"/>
    </row>
    <row r="19" spans="1:12" s="1" customFormat="1" ht="77.25" customHeight="1" x14ac:dyDescent="0.2">
      <c r="A19" s="72" t="s">
        <v>44</v>
      </c>
      <c r="B19" s="64" t="s">
        <v>266</v>
      </c>
      <c r="C19" s="119" t="s">
        <v>210</v>
      </c>
      <c r="D19" s="308" t="s">
        <v>22</v>
      </c>
      <c r="E19" s="177">
        <f>'MEMORIA '!D21</f>
        <v>68.650000000000006</v>
      </c>
      <c r="F19" s="178">
        <v>17.57</v>
      </c>
      <c r="G19" s="178">
        <f t="shared" ref="G19:G24" si="2">1.2386*F19</f>
        <v>21.762201999999998</v>
      </c>
      <c r="H19" s="326">
        <f t="shared" ref="H19:H24" si="3">E19*G19</f>
        <v>1493.9751673000001</v>
      </c>
      <c r="J19" s="295"/>
      <c r="K19" s="17"/>
      <c r="L19" s="20"/>
    </row>
    <row r="20" spans="1:12" s="1" customFormat="1" ht="49.5" customHeight="1" x14ac:dyDescent="0.2">
      <c r="A20" s="72" t="s">
        <v>52</v>
      </c>
      <c r="B20" s="64" t="s">
        <v>197</v>
      </c>
      <c r="C20" s="119" t="s">
        <v>196</v>
      </c>
      <c r="D20" s="308" t="s">
        <v>22</v>
      </c>
      <c r="E20" s="177">
        <f>'MEMORIA '!D22</f>
        <v>8.6</v>
      </c>
      <c r="F20" s="178">
        <v>127.98</v>
      </c>
      <c r="G20" s="178">
        <f t="shared" si="2"/>
        <v>158.51602800000001</v>
      </c>
      <c r="H20" s="326">
        <f t="shared" si="3"/>
        <v>1363.2378408</v>
      </c>
      <c r="J20" s="295"/>
      <c r="K20" s="17"/>
      <c r="L20" s="20"/>
    </row>
    <row r="21" spans="1:12" s="1" customFormat="1" ht="66" customHeight="1" x14ac:dyDescent="0.2">
      <c r="A21" s="72" t="s">
        <v>45</v>
      </c>
      <c r="B21" s="64" t="s">
        <v>267</v>
      </c>
      <c r="C21" s="119" t="s">
        <v>209</v>
      </c>
      <c r="D21" s="308" t="s">
        <v>19</v>
      </c>
      <c r="E21" s="177">
        <f>'MEMORIA '!D24</f>
        <v>30</v>
      </c>
      <c r="F21" s="178">
        <v>99.07</v>
      </c>
      <c r="G21" s="178">
        <f t="shared" si="2"/>
        <v>122.70810199999998</v>
      </c>
      <c r="H21" s="326">
        <f t="shared" si="3"/>
        <v>3681.2430599999993</v>
      </c>
      <c r="J21" s="295"/>
      <c r="K21" s="17"/>
      <c r="L21" s="20"/>
    </row>
    <row r="22" spans="1:12" s="1" customFormat="1" ht="67.5" customHeight="1" x14ac:dyDescent="0.2">
      <c r="A22" s="72" t="s">
        <v>212</v>
      </c>
      <c r="B22" s="64" t="s">
        <v>225</v>
      </c>
      <c r="C22" s="119" t="s">
        <v>224</v>
      </c>
      <c r="D22" s="308" t="s">
        <v>19</v>
      </c>
      <c r="E22" s="177">
        <f>'MEMORIA '!D23</f>
        <v>62</v>
      </c>
      <c r="F22" s="178">
        <v>211.41</v>
      </c>
      <c r="G22" s="178">
        <f t="shared" si="2"/>
        <v>261.85242599999998</v>
      </c>
      <c r="H22" s="326">
        <f t="shared" si="3"/>
        <v>16234.850411999998</v>
      </c>
      <c r="I22" s="68"/>
      <c r="J22" s="295"/>
      <c r="K22" s="17"/>
      <c r="L22" s="20"/>
    </row>
    <row r="23" spans="1:12" s="1" customFormat="1" ht="59.25" customHeight="1" x14ac:dyDescent="0.2">
      <c r="A23" s="72" t="s">
        <v>162</v>
      </c>
      <c r="B23" s="64" t="s">
        <v>206</v>
      </c>
      <c r="C23" s="119" t="s">
        <v>198</v>
      </c>
      <c r="D23" s="308" t="s">
        <v>18</v>
      </c>
      <c r="E23" s="118">
        <f>'MEMORIA '!D25</f>
        <v>6</v>
      </c>
      <c r="F23" s="178">
        <v>2044.76</v>
      </c>
      <c r="G23" s="178">
        <f t="shared" si="2"/>
        <v>2532.6397359999996</v>
      </c>
      <c r="H23" s="326">
        <f t="shared" si="3"/>
        <v>15195.838415999999</v>
      </c>
      <c r="J23" s="295"/>
      <c r="K23" s="17"/>
      <c r="L23" s="20"/>
    </row>
    <row r="24" spans="1:12" s="1" customFormat="1" ht="72" customHeight="1" x14ac:dyDescent="0.2">
      <c r="A24" s="72" t="s">
        <v>99</v>
      </c>
      <c r="B24" s="64" t="s">
        <v>207</v>
      </c>
      <c r="C24" s="328" t="s">
        <v>199</v>
      </c>
      <c r="D24" s="308" t="s">
        <v>19</v>
      </c>
      <c r="E24" s="65">
        <v>344</v>
      </c>
      <c r="F24" s="179">
        <v>45.65</v>
      </c>
      <c r="G24" s="178">
        <f t="shared" si="2"/>
        <v>56.542089999999995</v>
      </c>
      <c r="H24" s="326">
        <f t="shared" si="3"/>
        <v>19450.478959999997</v>
      </c>
      <c r="J24" s="295"/>
      <c r="K24" s="20"/>
      <c r="L24" s="20"/>
    </row>
    <row r="25" spans="1:12" s="1" customFormat="1" ht="20.100000000000001" customHeight="1" x14ac:dyDescent="0.2">
      <c r="A25" s="368" t="s">
        <v>242</v>
      </c>
      <c r="B25" s="369"/>
      <c r="C25" s="369"/>
      <c r="D25" s="369"/>
      <c r="E25" s="369"/>
      <c r="F25" s="369"/>
      <c r="G25" s="370"/>
      <c r="H25" s="63">
        <f>SUM(H18:H24)</f>
        <v>59008.660954099993</v>
      </c>
      <c r="J25" s="295"/>
    </row>
    <row r="26" spans="1:12" s="1" customFormat="1" ht="20.100000000000001" customHeight="1" x14ac:dyDescent="0.2">
      <c r="A26" s="363" t="s">
        <v>11</v>
      </c>
      <c r="B26" s="364"/>
      <c r="C26" s="373" t="s">
        <v>36</v>
      </c>
      <c r="D26" s="374"/>
      <c r="E26" s="374"/>
      <c r="F26" s="374"/>
      <c r="G26" s="374"/>
      <c r="H26" s="375"/>
    </row>
    <row r="27" spans="1:12" s="1" customFormat="1" ht="36.75" customHeight="1" x14ac:dyDescent="0.2">
      <c r="A27" s="329" t="s">
        <v>24</v>
      </c>
      <c r="B27" s="307">
        <v>100576</v>
      </c>
      <c r="C27" s="119" t="s">
        <v>200</v>
      </c>
      <c r="D27" s="305" t="s">
        <v>23</v>
      </c>
      <c r="E27" s="118">
        <f>'MEMORIA '!H32</f>
        <v>837.75599999999997</v>
      </c>
      <c r="F27" s="306">
        <v>1.95</v>
      </c>
      <c r="G27" s="306">
        <f>1.2386*F27</f>
        <v>2.4152699999999996</v>
      </c>
      <c r="H27" s="326">
        <f>E27*G27</f>
        <v>2023.4069341199995</v>
      </c>
      <c r="J27" s="333"/>
    </row>
    <row r="28" spans="1:12" s="1" customFormat="1" ht="52.5" customHeight="1" x14ac:dyDescent="0.2">
      <c r="A28" s="329" t="s">
        <v>12</v>
      </c>
      <c r="B28" s="310" t="s">
        <v>255</v>
      </c>
      <c r="C28" s="73" t="s">
        <v>226</v>
      </c>
      <c r="D28" s="305" t="s">
        <v>22</v>
      </c>
      <c r="E28" s="118">
        <f>'MEMORIA '!H34</f>
        <v>77.569999999999993</v>
      </c>
      <c r="F28" s="306">
        <v>136.76</v>
      </c>
      <c r="G28" s="306">
        <f t="shared" ref="G28:G29" si="4">1.2386*F28</f>
        <v>169.39093599999998</v>
      </c>
      <c r="H28" s="326">
        <f t="shared" ref="H28:H29" si="5">E28*G28</f>
        <v>13139.654905519998</v>
      </c>
      <c r="J28" s="333"/>
    </row>
    <row r="29" spans="1:12" s="1" customFormat="1" ht="46.5" customHeight="1" x14ac:dyDescent="0.2">
      <c r="A29" s="329" t="s">
        <v>13</v>
      </c>
      <c r="B29" s="307">
        <v>92394</v>
      </c>
      <c r="C29" s="119" t="s">
        <v>201</v>
      </c>
      <c r="D29" s="305" t="s">
        <v>23</v>
      </c>
      <c r="E29" s="118">
        <f>'MEMORIA '!H36</f>
        <v>775.69999999999993</v>
      </c>
      <c r="F29" s="306">
        <v>60.83</v>
      </c>
      <c r="G29" s="306">
        <f t="shared" si="4"/>
        <v>75.344037999999998</v>
      </c>
      <c r="H29" s="326">
        <f t="shared" si="5"/>
        <v>58444.370276599991</v>
      </c>
      <c r="J29" s="333"/>
      <c r="K29" s="20"/>
      <c r="L29" s="21"/>
    </row>
    <row r="30" spans="1:12" s="1" customFormat="1" ht="20.100000000000001" customHeight="1" x14ac:dyDescent="0.2">
      <c r="A30" s="368" t="s">
        <v>244</v>
      </c>
      <c r="B30" s="369"/>
      <c r="C30" s="369"/>
      <c r="D30" s="369"/>
      <c r="E30" s="369"/>
      <c r="F30" s="369"/>
      <c r="G30" s="370"/>
      <c r="H30" s="63">
        <f>H29+H28+H27</f>
        <v>73607.432116239986</v>
      </c>
      <c r="J30" s="20"/>
      <c r="K30" s="21"/>
      <c r="L30" s="21"/>
    </row>
    <row r="31" spans="1:12" s="1" customFormat="1" ht="20.100000000000001" customHeight="1" x14ac:dyDescent="0.2">
      <c r="A31" s="371" t="s">
        <v>14</v>
      </c>
      <c r="B31" s="372"/>
      <c r="C31" s="373" t="s">
        <v>20</v>
      </c>
      <c r="D31" s="374"/>
      <c r="E31" s="376"/>
      <c r="F31" s="376"/>
      <c r="G31" s="376"/>
      <c r="H31" s="377"/>
      <c r="J31" s="20"/>
      <c r="K31" s="20"/>
      <c r="L31" s="20"/>
    </row>
    <row r="32" spans="1:12" s="1" customFormat="1" ht="51" customHeight="1" x14ac:dyDescent="0.2">
      <c r="A32" s="72" t="s">
        <v>27</v>
      </c>
      <c r="B32" s="240" t="s">
        <v>269</v>
      </c>
      <c r="C32" s="328" t="s">
        <v>268</v>
      </c>
      <c r="D32" s="308" t="s">
        <v>23</v>
      </c>
      <c r="E32" s="195">
        <f>'MEMORIA '!D39</f>
        <v>8.11</v>
      </c>
      <c r="F32" s="66">
        <v>4.12</v>
      </c>
      <c r="G32" s="66">
        <f>F32*1.2386</f>
        <v>5.1030319999999998</v>
      </c>
      <c r="H32" s="330">
        <f>E32*G32</f>
        <v>41.385589519999996</v>
      </c>
      <c r="J32" s="20"/>
      <c r="K32" s="20"/>
      <c r="L32" s="20"/>
    </row>
    <row r="33" spans="1:12" s="1" customFormat="1" ht="58.5" customHeight="1" x14ac:dyDescent="0.2">
      <c r="A33" s="72" t="s">
        <v>28</v>
      </c>
      <c r="B33" s="240" t="s">
        <v>271</v>
      </c>
      <c r="C33" s="119" t="s">
        <v>270</v>
      </c>
      <c r="D33" s="308" t="s">
        <v>23</v>
      </c>
      <c r="E33" s="195">
        <f>'MEMORIA '!D40</f>
        <v>48.22</v>
      </c>
      <c r="F33" s="66">
        <v>22.6</v>
      </c>
      <c r="G33" s="66">
        <f t="shared" ref="G33" si="6">F33*1.2386</f>
        <v>27.992360000000001</v>
      </c>
      <c r="H33" s="330">
        <f t="shared" ref="H33" si="7">E33*G33</f>
        <v>1349.7915992000001</v>
      </c>
      <c r="J33" s="20"/>
      <c r="K33" s="69"/>
      <c r="L33" s="20"/>
    </row>
    <row r="34" spans="1:12" s="1" customFormat="1" ht="41.25" customHeight="1" x14ac:dyDescent="0.2">
      <c r="A34" s="72" t="s">
        <v>85</v>
      </c>
      <c r="B34" s="240" t="s">
        <v>272</v>
      </c>
      <c r="C34" s="73" t="s">
        <v>219</v>
      </c>
      <c r="D34" s="308" t="s">
        <v>23</v>
      </c>
      <c r="E34" s="195">
        <v>2.2200000000000002</v>
      </c>
      <c r="F34" s="66">
        <v>361.38</v>
      </c>
      <c r="G34" s="66">
        <v>361.38</v>
      </c>
      <c r="H34" s="330">
        <f>E34*G34</f>
        <v>802.26360000000011</v>
      </c>
      <c r="J34" s="20"/>
      <c r="K34" s="69"/>
      <c r="L34" s="20"/>
    </row>
    <row r="35" spans="1:12" s="1" customFormat="1" ht="41.25" customHeight="1" x14ac:dyDescent="0.2">
      <c r="A35" s="72" t="s">
        <v>274</v>
      </c>
      <c r="B35" s="240" t="s">
        <v>273</v>
      </c>
      <c r="C35" s="73" t="s">
        <v>275</v>
      </c>
      <c r="D35" s="308" t="s">
        <v>18</v>
      </c>
      <c r="E35" s="181">
        <v>10</v>
      </c>
      <c r="F35" s="66">
        <v>286.39999999999998</v>
      </c>
      <c r="G35" s="66">
        <v>286.39999999999998</v>
      </c>
      <c r="H35" s="330">
        <f>E35*G35</f>
        <v>2864</v>
      </c>
      <c r="J35" s="20"/>
      <c r="K35" s="20"/>
      <c r="L35" s="20"/>
    </row>
    <row r="36" spans="1:12" s="1" customFormat="1" ht="20.100000000000001" customHeight="1" x14ac:dyDescent="0.2">
      <c r="A36" s="368" t="s">
        <v>243</v>
      </c>
      <c r="B36" s="369"/>
      <c r="C36" s="369"/>
      <c r="D36" s="369"/>
      <c r="E36" s="369"/>
      <c r="F36" s="369"/>
      <c r="G36" s="370"/>
      <c r="H36" s="63">
        <f>SUM(H32:H35)</f>
        <v>5057.4407887199995</v>
      </c>
      <c r="J36" s="180"/>
      <c r="K36" s="20"/>
      <c r="L36" s="20"/>
    </row>
    <row r="37" spans="1:12" s="1" customFormat="1" ht="20.100000000000001" customHeight="1" x14ac:dyDescent="0.2">
      <c r="A37" s="363" t="s">
        <v>26</v>
      </c>
      <c r="B37" s="364"/>
      <c r="C37" s="373" t="s">
        <v>25</v>
      </c>
      <c r="D37" s="374"/>
      <c r="E37" s="374"/>
      <c r="F37" s="374"/>
      <c r="G37" s="374"/>
      <c r="H37" s="375"/>
      <c r="J37" s="180"/>
      <c r="K37" s="20"/>
      <c r="L37" s="20"/>
    </row>
    <row r="38" spans="1:12" s="1" customFormat="1" ht="54.75" customHeight="1" x14ac:dyDescent="0.2">
      <c r="A38" s="72" t="s">
        <v>54</v>
      </c>
      <c r="B38" s="64" t="s">
        <v>101</v>
      </c>
      <c r="C38" s="328" t="s">
        <v>203</v>
      </c>
      <c r="D38" s="308" t="s">
        <v>22</v>
      </c>
      <c r="E38" s="182">
        <f>'MEMORIA '!H53</f>
        <v>1.98</v>
      </c>
      <c r="F38" s="66">
        <v>621.9</v>
      </c>
      <c r="G38" s="66">
        <f>F38*1.2386</f>
        <v>770.28533999999991</v>
      </c>
      <c r="H38" s="326">
        <f>E38*G38</f>
        <v>1525.1649731999998</v>
      </c>
      <c r="J38" s="289"/>
      <c r="K38" s="20"/>
      <c r="L38" s="20"/>
    </row>
    <row r="39" spans="1:12" s="1" customFormat="1" ht="42.75" customHeight="1" x14ac:dyDescent="0.2">
      <c r="A39" s="72" t="s">
        <v>55</v>
      </c>
      <c r="B39" s="64" t="s">
        <v>197</v>
      </c>
      <c r="C39" s="119" t="s">
        <v>196</v>
      </c>
      <c r="D39" s="308" t="s">
        <v>22</v>
      </c>
      <c r="E39" s="182">
        <f>'MEMORIA '!H55</f>
        <v>0.99</v>
      </c>
      <c r="F39" s="66">
        <v>127.98</v>
      </c>
      <c r="G39" s="66">
        <f t="shared" ref="G39:G44" si="8">F39*1.2386</f>
        <v>158.51602800000001</v>
      </c>
      <c r="H39" s="326">
        <f t="shared" ref="H39:H44" si="9">E39*G39</f>
        <v>156.93086772000001</v>
      </c>
      <c r="J39" s="289"/>
      <c r="K39" s="20"/>
      <c r="L39" s="20"/>
    </row>
    <row r="40" spans="1:12" s="1" customFormat="1" ht="55.5" customHeight="1" x14ac:dyDescent="0.2">
      <c r="A40" s="72" t="s">
        <v>56</v>
      </c>
      <c r="B40" s="124" t="s">
        <v>255</v>
      </c>
      <c r="C40" s="241" t="s">
        <v>264</v>
      </c>
      <c r="D40" s="308" t="s">
        <v>22</v>
      </c>
      <c r="E40" s="65">
        <f>'MEMORIA '!H57</f>
        <v>30.99</v>
      </c>
      <c r="F40" s="66">
        <v>136.76</v>
      </c>
      <c r="G40" s="66">
        <f t="shared" si="8"/>
        <v>169.39093599999998</v>
      </c>
      <c r="H40" s="326">
        <f t="shared" si="9"/>
        <v>5249.4251066399993</v>
      </c>
      <c r="J40" s="289"/>
      <c r="K40" s="309"/>
      <c r="L40" s="20"/>
    </row>
    <row r="41" spans="1:12" s="1" customFormat="1" ht="45" customHeight="1" x14ac:dyDescent="0.2">
      <c r="A41" s="72" t="s">
        <v>97</v>
      </c>
      <c r="B41" s="64" t="s">
        <v>281</v>
      </c>
      <c r="C41" s="119" t="s">
        <v>204</v>
      </c>
      <c r="D41" s="308" t="s">
        <v>23</v>
      </c>
      <c r="E41" s="65">
        <f>'MEMORIA '!H59</f>
        <v>472.62</v>
      </c>
      <c r="F41" s="66">
        <v>63.26</v>
      </c>
      <c r="G41" s="66">
        <f t="shared" si="8"/>
        <v>78.353835999999987</v>
      </c>
      <c r="H41" s="326">
        <f t="shared" si="9"/>
        <v>37031.589970319998</v>
      </c>
      <c r="J41" s="289"/>
      <c r="K41" s="20"/>
      <c r="L41" s="20"/>
    </row>
    <row r="42" spans="1:12" s="1" customFormat="1" ht="54.75" customHeight="1" x14ac:dyDescent="0.2">
      <c r="A42" s="72" t="s">
        <v>98</v>
      </c>
      <c r="B42" s="298" t="s">
        <v>105</v>
      </c>
      <c r="C42" s="119" t="s">
        <v>205</v>
      </c>
      <c r="D42" s="299" t="s">
        <v>23</v>
      </c>
      <c r="E42" s="300">
        <f>('MEMORIA '!H61+'MEMORIA '!H62)</f>
        <v>46.71</v>
      </c>
      <c r="F42" s="301">
        <v>69.17</v>
      </c>
      <c r="G42" s="66">
        <f t="shared" si="8"/>
        <v>85.673962000000003</v>
      </c>
      <c r="H42" s="326">
        <f t="shared" si="9"/>
        <v>4001.8307650200004</v>
      </c>
      <c r="J42" s="289"/>
      <c r="K42" s="20"/>
      <c r="L42" s="20"/>
    </row>
    <row r="43" spans="1:12" s="1" customFormat="1" ht="25.5" customHeight="1" x14ac:dyDescent="0.2">
      <c r="A43" s="327">
        <v>6.6</v>
      </c>
      <c r="B43" s="298" t="s">
        <v>263</v>
      </c>
      <c r="C43" s="9" t="s">
        <v>262</v>
      </c>
      <c r="D43" s="299" t="s">
        <v>23</v>
      </c>
      <c r="E43" s="300">
        <f>'MEMORIA '!H63</f>
        <v>318.28999999999996</v>
      </c>
      <c r="F43" s="301">
        <v>11.36</v>
      </c>
      <c r="G43" s="66">
        <f t="shared" si="8"/>
        <v>14.070495999999999</v>
      </c>
      <c r="H43" s="326">
        <f t="shared" si="9"/>
        <v>4478.4981718399986</v>
      </c>
      <c r="J43" s="289"/>
      <c r="K43" s="20"/>
      <c r="L43" s="20"/>
    </row>
    <row r="44" spans="1:12" s="1" customFormat="1" ht="30.75" customHeight="1" x14ac:dyDescent="0.2">
      <c r="A44" s="327">
        <v>6.7</v>
      </c>
      <c r="B44" s="64" t="s">
        <v>251</v>
      </c>
      <c r="C44" s="119" t="s">
        <v>252</v>
      </c>
      <c r="D44" s="308" t="s">
        <v>253</v>
      </c>
      <c r="E44" s="65">
        <f>'MEMORIA '!E64</f>
        <v>1</v>
      </c>
      <c r="F44" s="66">
        <v>1453</v>
      </c>
      <c r="G44" s="66">
        <f t="shared" si="8"/>
        <v>1799.6858</v>
      </c>
      <c r="H44" s="326">
        <f t="shared" si="9"/>
        <v>1799.6858</v>
      </c>
      <c r="J44" s="289"/>
      <c r="K44" s="20"/>
      <c r="L44" s="20"/>
    </row>
    <row r="45" spans="1:12" s="1" customFormat="1" ht="20.100000000000001" customHeight="1" x14ac:dyDescent="0.2">
      <c r="A45" s="368" t="s">
        <v>245</v>
      </c>
      <c r="B45" s="369"/>
      <c r="C45" s="369"/>
      <c r="D45" s="369"/>
      <c r="E45" s="369"/>
      <c r="F45" s="369"/>
      <c r="G45" s="370"/>
      <c r="H45" s="63">
        <f>H44+H43+H42+H41+H40+H39+H38</f>
        <v>54243.125654740004</v>
      </c>
      <c r="J45" s="289"/>
      <c r="K45" s="20"/>
      <c r="L45" s="20"/>
    </row>
    <row r="46" spans="1:12" ht="20.100000000000001" customHeight="1" thickBot="1" x14ac:dyDescent="0.25">
      <c r="A46" s="419" t="s">
        <v>122</v>
      </c>
      <c r="B46" s="420"/>
      <c r="C46" s="420"/>
      <c r="D46" s="420"/>
      <c r="E46" s="420"/>
      <c r="F46" s="420"/>
      <c r="G46" s="421"/>
      <c r="H46" s="67">
        <f>H45+H36+H30+H25+H16+H10</f>
        <v>195160.37661147598</v>
      </c>
      <c r="J46" s="289"/>
      <c r="K46" s="8"/>
      <c r="L46" s="8"/>
    </row>
    <row r="47" spans="1:12" ht="20.100000000000001" customHeight="1" thickBot="1" x14ac:dyDescent="0.25">
      <c r="A47" s="423" t="s">
        <v>276</v>
      </c>
      <c r="B47" s="424"/>
      <c r="C47" s="424"/>
      <c r="D47" s="424"/>
      <c r="E47" s="424"/>
      <c r="F47" s="424"/>
      <c r="G47" s="424"/>
      <c r="H47" s="425"/>
      <c r="J47" s="70"/>
      <c r="K47" s="8"/>
      <c r="L47" s="8"/>
    </row>
    <row r="48" spans="1:12" ht="20.100000000000001" customHeight="1" x14ac:dyDescent="0.2">
      <c r="A48" s="439" t="s">
        <v>125</v>
      </c>
      <c r="B48" s="440"/>
      <c r="C48" s="429" t="s">
        <v>168</v>
      </c>
      <c r="D48" s="430"/>
      <c r="E48" s="433" t="s">
        <v>32</v>
      </c>
      <c r="F48" s="433"/>
      <c r="G48" s="434"/>
      <c r="H48" s="435"/>
      <c r="J48" s="70"/>
      <c r="K48" s="8"/>
      <c r="L48" s="8"/>
    </row>
    <row r="49" spans="1:12" ht="20.100000000000001" customHeight="1" thickBot="1" x14ac:dyDescent="0.25">
      <c r="A49" s="441" t="s">
        <v>277</v>
      </c>
      <c r="B49" s="442"/>
      <c r="C49" s="431"/>
      <c r="D49" s="432"/>
      <c r="E49" s="433"/>
      <c r="F49" s="433"/>
      <c r="G49" s="434"/>
      <c r="H49" s="435"/>
      <c r="J49" s="70"/>
      <c r="K49" s="8"/>
      <c r="L49" s="8"/>
    </row>
    <row r="50" spans="1:12" ht="20.100000000000001" customHeight="1" x14ac:dyDescent="0.2">
      <c r="A50" s="443" t="s">
        <v>126</v>
      </c>
      <c r="B50" s="444"/>
      <c r="C50" s="125" t="s">
        <v>214</v>
      </c>
      <c r="D50" s="123"/>
      <c r="E50" s="433"/>
      <c r="F50" s="433"/>
      <c r="G50" s="434"/>
      <c r="H50" s="435"/>
      <c r="J50" s="8"/>
      <c r="K50" s="8"/>
      <c r="L50" s="8"/>
    </row>
    <row r="51" spans="1:12" ht="30" customHeight="1" thickBot="1" x14ac:dyDescent="0.25">
      <c r="A51" s="441" t="s">
        <v>278</v>
      </c>
      <c r="B51" s="442"/>
      <c r="C51" s="331" t="s">
        <v>213</v>
      </c>
      <c r="D51" s="332"/>
      <c r="E51" s="436"/>
      <c r="F51" s="436"/>
      <c r="G51" s="437"/>
      <c r="H51" s="438"/>
      <c r="J51" s="8"/>
      <c r="K51" s="8"/>
      <c r="L51" s="8"/>
    </row>
    <row r="52" spans="1:12" ht="15" customHeight="1" x14ac:dyDescent="0.2">
      <c r="A52" s="426"/>
      <c r="B52" s="427"/>
      <c r="C52" s="427"/>
      <c r="D52" s="427"/>
      <c r="E52" s="427"/>
      <c r="F52" s="427"/>
      <c r="G52" s="427"/>
      <c r="H52" s="428"/>
      <c r="J52" s="8"/>
      <c r="K52" s="8"/>
      <c r="L52" s="8"/>
    </row>
    <row r="53" spans="1:12" ht="25.5" customHeight="1" x14ac:dyDescent="0.2">
      <c r="A53" s="242"/>
      <c r="B53" s="75"/>
      <c r="C53" s="77"/>
      <c r="D53" s="77"/>
      <c r="E53" s="78"/>
      <c r="F53" s="78"/>
      <c r="G53" s="285"/>
      <c r="H53" s="78"/>
      <c r="J53" s="8"/>
      <c r="K53" s="8"/>
      <c r="L53" s="8"/>
    </row>
    <row r="54" spans="1:12" ht="20.100000000000001" customHeight="1" x14ac:dyDescent="0.2">
      <c r="A54" s="74"/>
      <c r="B54" s="75"/>
      <c r="C54" s="76"/>
      <c r="D54" s="77"/>
      <c r="E54" s="78"/>
      <c r="F54" s="78"/>
      <c r="G54" s="285"/>
      <c r="H54" s="78"/>
    </row>
    <row r="55" spans="1:12" ht="12.75" customHeight="1" x14ac:dyDescent="0.2">
      <c r="A55" s="74"/>
      <c r="B55" s="75"/>
      <c r="C55" s="77"/>
      <c r="D55" s="77"/>
      <c r="E55" s="78"/>
      <c r="F55" s="78"/>
      <c r="G55" s="285"/>
      <c r="H55" s="78"/>
    </row>
    <row r="56" spans="1:12" x14ac:dyDescent="0.2">
      <c r="A56" s="422"/>
      <c r="B56" s="422"/>
      <c r="C56" s="422"/>
      <c r="D56" s="422"/>
      <c r="E56" s="422"/>
      <c r="F56" s="422"/>
      <c r="G56" s="422"/>
      <c r="H56" s="422"/>
    </row>
    <row r="57" spans="1:12" x14ac:dyDescent="0.2">
      <c r="A57" s="388"/>
      <c r="B57" s="389"/>
      <c r="C57" s="383"/>
      <c r="D57" s="384"/>
      <c r="E57" s="390"/>
      <c r="F57" s="390"/>
      <c r="G57" s="390"/>
      <c r="H57" s="390"/>
    </row>
    <row r="58" spans="1:12" x14ac:dyDescent="0.2">
      <c r="A58" s="388"/>
      <c r="B58" s="389"/>
      <c r="C58" s="384"/>
      <c r="D58" s="384"/>
      <c r="E58" s="390"/>
      <c r="F58" s="390"/>
      <c r="G58" s="390"/>
      <c r="H58" s="390"/>
    </row>
    <row r="59" spans="1:12" x14ac:dyDescent="0.2">
      <c r="A59" s="388"/>
      <c r="B59" s="389"/>
      <c r="C59" s="383"/>
      <c r="D59" s="384"/>
      <c r="E59" s="390"/>
      <c r="F59" s="390"/>
      <c r="G59" s="390"/>
      <c r="H59" s="390"/>
    </row>
    <row r="60" spans="1:12" x14ac:dyDescent="0.2">
      <c r="A60" s="388"/>
      <c r="B60" s="389"/>
      <c r="C60" s="384"/>
      <c r="D60" s="384"/>
      <c r="E60" s="390"/>
      <c r="F60" s="390"/>
      <c r="G60" s="390"/>
      <c r="H60" s="390"/>
    </row>
    <row r="61" spans="1:12" x14ac:dyDescent="0.2">
      <c r="A61" s="33"/>
      <c r="B61" s="34"/>
      <c r="C61" s="35"/>
      <c r="D61" s="34"/>
      <c r="E61" s="38"/>
      <c r="F61" s="39"/>
      <c r="G61" s="39"/>
      <c r="H61" s="36"/>
    </row>
    <row r="62" spans="1:12" x14ac:dyDescent="0.2">
      <c r="A62" s="33"/>
      <c r="B62" s="34"/>
      <c r="C62" s="40"/>
      <c r="D62" s="34"/>
      <c r="E62" s="41"/>
      <c r="F62" s="39"/>
      <c r="G62" s="39"/>
      <c r="H62" s="36"/>
    </row>
    <row r="63" spans="1:12" x14ac:dyDescent="0.2">
      <c r="A63" s="33"/>
      <c r="B63" s="34"/>
      <c r="C63" s="35"/>
      <c r="D63" s="34"/>
      <c r="E63" s="38"/>
      <c r="F63" s="39"/>
      <c r="G63" s="39"/>
      <c r="H63" s="36"/>
    </row>
    <row r="64" spans="1:12" x14ac:dyDescent="0.2">
      <c r="A64" s="378"/>
      <c r="B64" s="378"/>
      <c r="C64" s="378"/>
      <c r="D64" s="378"/>
      <c r="E64" s="378"/>
      <c r="F64" s="378"/>
      <c r="G64" s="284"/>
      <c r="H64" s="37"/>
    </row>
    <row r="65" spans="1:8" x14ac:dyDescent="0.2">
      <c r="A65" s="365"/>
      <c r="B65" s="365"/>
      <c r="C65" s="365"/>
      <c r="D65" s="365"/>
      <c r="E65" s="365"/>
      <c r="F65" s="365"/>
      <c r="G65" s="365"/>
      <c r="H65" s="365"/>
    </row>
    <row r="66" spans="1:8" x14ac:dyDescent="0.2">
      <c r="A66" s="366"/>
      <c r="B66" s="366"/>
      <c r="C66" s="367"/>
      <c r="D66" s="367"/>
      <c r="E66" s="367"/>
      <c r="F66" s="367"/>
      <c r="G66" s="367"/>
      <c r="H66" s="367"/>
    </row>
    <row r="67" spans="1:8" x14ac:dyDescent="0.2">
      <c r="A67" s="33"/>
      <c r="B67" s="42"/>
      <c r="C67" s="43"/>
      <c r="D67" s="44"/>
      <c r="E67" s="45"/>
      <c r="F67" s="39"/>
      <c r="G67" s="39"/>
      <c r="H67" s="36"/>
    </row>
    <row r="68" spans="1:8" x14ac:dyDescent="0.2">
      <c r="A68" s="33"/>
      <c r="B68" s="42"/>
      <c r="C68" s="43"/>
      <c r="D68" s="44"/>
      <c r="E68" s="45"/>
      <c r="F68" s="39"/>
      <c r="G68" s="39"/>
      <c r="H68" s="36"/>
    </row>
    <row r="69" spans="1:8" x14ac:dyDescent="0.2">
      <c r="A69" s="33"/>
      <c r="B69" s="42"/>
      <c r="C69" s="43"/>
      <c r="D69" s="44"/>
      <c r="E69" s="45"/>
      <c r="F69" s="39"/>
      <c r="G69" s="39"/>
      <c r="H69" s="36"/>
    </row>
    <row r="70" spans="1:8" x14ac:dyDescent="0.2">
      <c r="A70" s="33"/>
      <c r="B70" s="42"/>
      <c r="C70" s="43"/>
      <c r="D70" s="44"/>
      <c r="E70" s="45"/>
      <c r="F70" s="39"/>
      <c r="G70" s="39"/>
      <c r="H70" s="36"/>
    </row>
    <row r="71" spans="1:8" x14ac:dyDescent="0.2">
      <c r="A71" s="33"/>
      <c r="B71" s="42"/>
      <c r="C71" s="43"/>
      <c r="D71" s="44"/>
      <c r="E71" s="45"/>
      <c r="F71" s="39"/>
      <c r="G71" s="39"/>
      <c r="H71" s="36"/>
    </row>
    <row r="72" spans="1:8" x14ac:dyDescent="0.2">
      <c r="A72" s="33"/>
      <c r="B72" s="42"/>
      <c r="C72" s="43"/>
      <c r="D72" s="44"/>
      <c r="E72" s="45"/>
      <c r="F72" s="39"/>
      <c r="G72" s="39"/>
      <c r="H72" s="36"/>
    </row>
    <row r="73" spans="1:8" x14ac:dyDescent="0.2">
      <c r="A73" s="33"/>
      <c r="B73" s="42"/>
      <c r="C73" s="46"/>
      <c r="D73" s="44"/>
      <c r="E73" s="47"/>
      <c r="F73" s="48"/>
      <c r="G73" s="48"/>
      <c r="H73" s="36"/>
    </row>
    <row r="74" spans="1:8" x14ac:dyDescent="0.2">
      <c r="A74" s="378"/>
      <c r="B74" s="378"/>
      <c r="C74" s="378"/>
      <c r="D74" s="378"/>
      <c r="E74" s="378"/>
      <c r="F74" s="378"/>
      <c r="G74" s="284"/>
      <c r="H74" s="37"/>
    </row>
    <row r="75" spans="1:8" x14ac:dyDescent="0.2">
      <c r="A75" s="365"/>
      <c r="B75" s="365"/>
      <c r="C75" s="365"/>
      <c r="D75" s="365"/>
      <c r="E75" s="365"/>
      <c r="F75" s="365"/>
      <c r="G75" s="365"/>
      <c r="H75" s="365"/>
    </row>
    <row r="76" spans="1:8" x14ac:dyDescent="0.2">
      <c r="A76" s="366"/>
      <c r="B76" s="366"/>
      <c r="C76" s="367"/>
      <c r="D76" s="367"/>
      <c r="E76" s="367"/>
      <c r="F76" s="367"/>
      <c r="G76" s="367"/>
      <c r="H76" s="367"/>
    </row>
    <row r="77" spans="1:8" x14ac:dyDescent="0.2">
      <c r="A77" s="49"/>
      <c r="B77" s="49"/>
      <c r="C77" s="50"/>
      <c r="D77" s="51"/>
      <c r="E77" s="45"/>
      <c r="F77" s="52"/>
      <c r="G77" s="52"/>
      <c r="H77" s="36"/>
    </row>
    <row r="78" spans="1:8" x14ac:dyDescent="0.2">
      <c r="A78" s="49"/>
      <c r="B78" s="49"/>
      <c r="C78" s="50"/>
      <c r="D78" s="51"/>
      <c r="E78" s="45"/>
      <c r="F78" s="52"/>
      <c r="G78" s="52"/>
      <c r="H78" s="36"/>
    </row>
    <row r="79" spans="1:8" x14ac:dyDescent="0.2">
      <c r="A79" s="49"/>
      <c r="B79" s="49"/>
      <c r="C79" s="50"/>
      <c r="D79" s="51"/>
      <c r="E79" s="45"/>
      <c r="F79" s="52"/>
      <c r="G79" s="52"/>
      <c r="H79" s="36"/>
    </row>
    <row r="80" spans="1:8" x14ac:dyDescent="0.2">
      <c r="A80" s="49"/>
      <c r="B80" s="49"/>
      <c r="C80" s="50"/>
      <c r="D80" s="51"/>
      <c r="E80" s="45"/>
      <c r="F80" s="52"/>
      <c r="G80" s="52"/>
      <c r="H80" s="36"/>
    </row>
    <row r="81" spans="1:8" x14ac:dyDescent="0.2">
      <c r="A81" s="49"/>
      <c r="B81" s="49"/>
      <c r="C81" s="50"/>
      <c r="D81" s="51"/>
      <c r="E81" s="45"/>
      <c r="F81" s="52"/>
      <c r="G81" s="52"/>
      <c r="H81" s="36"/>
    </row>
    <row r="82" spans="1:8" x14ac:dyDescent="0.2">
      <c r="A82" s="49"/>
      <c r="B82" s="53"/>
      <c r="C82" s="50"/>
      <c r="D82" s="51"/>
      <c r="E82" s="45"/>
      <c r="F82" s="52"/>
      <c r="G82" s="52"/>
      <c r="H82" s="36"/>
    </row>
    <row r="83" spans="1:8" x14ac:dyDescent="0.2">
      <c r="A83" s="49"/>
      <c r="B83" s="53"/>
      <c r="C83" s="50"/>
      <c r="D83" s="51"/>
      <c r="E83" s="45"/>
      <c r="F83" s="52"/>
      <c r="G83" s="52"/>
      <c r="H83" s="36"/>
    </row>
    <row r="84" spans="1:8" x14ac:dyDescent="0.2">
      <c r="A84" s="378"/>
      <c r="B84" s="378"/>
      <c r="C84" s="378"/>
      <c r="D84" s="378"/>
      <c r="E84" s="378"/>
      <c r="F84" s="378"/>
      <c r="G84" s="284"/>
      <c r="H84" s="37"/>
    </row>
    <row r="85" spans="1:8" x14ac:dyDescent="0.2">
      <c r="A85" s="365"/>
      <c r="B85" s="365"/>
      <c r="C85" s="365"/>
      <c r="D85" s="365"/>
      <c r="E85" s="365"/>
      <c r="F85" s="365"/>
      <c r="G85" s="365"/>
      <c r="H85" s="365"/>
    </row>
    <row r="86" spans="1:8" x14ac:dyDescent="0.2">
      <c r="A86" s="366"/>
      <c r="B86" s="366"/>
      <c r="C86" s="367"/>
      <c r="D86" s="367"/>
      <c r="E86" s="367"/>
      <c r="F86" s="367"/>
      <c r="G86" s="367"/>
      <c r="H86" s="367"/>
    </row>
    <row r="87" spans="1:8" x14ac:dyDescent="0.2">
      <c r="A87" s="33"/>
      <c r="B87" s="42"/>
      <c r="C87" s="50"/>
      <c r="D87" s="44"/>
      <c r="E87" s="45"/>
      <c r="F87" s="54"/>
      <c r="G87" s="54"/>
      <c r="H87" s="36"/>
    </row>
    <row r="88" spans="1:8" x14ac:dyDescent="0.2">
      <c r="A88" s="33"/>
      <c r="B88" s="42"/>
      <c r="C88" s="50"/>
      <c r="D88" s="44"/>
      <c r="E88" s="45"/>
      <c r="F88" s="54"/>
      <c r="G88" s="54"/>
      <c r="H88" s="36"/>
    </row>
    <row r="89" spans="1:8" x14ac:dyDescent="0.2">
      <c r="A89" s="33"/>
      <c r="B89" s="42"/>
      <c r="C89" s="50"/>
      <c r="D89" s="44"/>
      <c r="E89" s="55"/>
      <c r="F89" s="54"/>
      <c r="G89" s="54"/>
      <c r="H89" s="36"/>
    </row>
    <row r="90" spans="1:8" x14ac:dyDescent="0.2">
      <c r="A90" s="33"/>
      <c r="B90" s="42"/>
      <c r="C90" s="50"/>
      <c r="D90" s="44"/>
      <c r="E90" s="45"/>
      <c r="F90" s="54"/>
      <c r="G90" s="54"/>
      <c r="H90" s="36"/>
    </row>
    <row r="91" spans="1:8" x14ac:dyDescent="0.2">
      <c r="A91" s="378"/>
      <c r="B91" s="378"/>
      <c r="C91" s="378"/>
      <c r="D91" s="378"/>
      <c r="E91" s="378"/>
      <c r="F91" s="378"/>
      <c r="G91" s="284"/>
      <c r="H91" s="37"/>
    </row>
    <row r="92" spans="1:8" x14ac:dyDescent="0.2">
      <c r="A92" s="365"/>
      <c r="B92" s="365"/>
      <c r="C92" s="365"/>
      <c r="D92" s="365"/>
      <c r="E92" s="365"/>
      <c r="F92" s="365"/>
      <c r="G92" s="365"/>
      <c r="H92" s="365"/>
    </row>
    <row r="93" spans="1:8" x14ac:dyDescent="0.2">
      <c r="A93" s="366"/>
      <c r="B93" s="366"/>
      <c r="C93" s="367"/>
      <c r="D93" s="367"/>
      <c r="E93" s="367"/>
      <c r="F93" s="367"/>
      <c r="G93" s="367"/>
      <c r="H93" s="367"/>
    </row>
    <row r="94" spans="1:8" x14ac:dyDescent="0.2">
      <c r="A94" s="33"/>
      <c r="B94" s="42"/>
      <c r="C94" s="56"/>
      <c r="D94" s="385"/>
      <c r="E94" s="385"/>
      <c r="F94" s="385"/>
      <c r="G94" s="385"/>
      <c r="H94" s="385"/>
    </row>
    <row r="95" spans="1:8" x14ac:dyDescent="0.2">
      <c r="A95" s="33"/>
      <c r="B95" s="42"/>
      <c r="C95" s="46"/>
      <c r="D95" s="44"/>
      <c r="E95" s="47"/>
      <c r="F95" s="54"/>
      <c r="G95" s="54"/>
      <c r="H95" s="36"/>
    </row>
    <row r="96" spans="1:8" x14ac:dyDescent="0.2">
      <c r="A96" s="33"/>
      <c r="B96" s="42"/>
      <c r="C96" s="46"/>
      <c r="D96" s="44"/>
      <c r="E96" s="47"/>
      <c r="F96" s="54"/>
      <c r="G96" s="54"/>
      <c r="H96" s="36"/>
    </row>
    <row r="97" spans="1:8" x14ac:dyDescent="0.2">
      <c r="A97" s="33"/>
      <c r="B97" s="42"/>
      <c r="C97" s="46"/>
      <c r="D97" s="44"/>
      <c r="E97" s="47"/>
      <c r="F97" s="54"/>
      <c r="G97" s="54"/>
      <c r="H97" s="36"/>
    </row>
    <row r="98" spans="1:8" x14ac:dyDescent="0.2">
      <c r="A98" s="378"/>
      <c r="B98" s="378"/>
      <c r="C98" s="378"/>
      <c r="D98" s="378"/>
      <c r="E98" s="378"/>
      <c r="F98" s="378"/>
      <c r="G98" s="284"/>
      <c r="H98" s="37"/>
    </row>
    <row r="99" spans="1:8" x14ac:dyDescent="0.2">
      <c r="A99" s="386"/>
      <c r="B99" s="386"/>
      <c r="C99" s="386"/>
      <c r="D99" s="386"/>
      <c r="E99" s="386"/>
      <c r="F99" s="386"/>
      <c r="G99" s="287"/>
      <c r="H99" s="57"/>
    </row>
    <row r="100" spans="1:8" x14ac:dyDescent="0.2">
      <c r="A100" s="33"/>
      <c r="B100" s="33"/>
      <c r="C100" s="33"/>
      <c r="D100" s="33"/>
      <c r="E100" s="33"/>
      <c r="F100" s="33"/>
      <c r="G100" s="286"/>
      <c r="H100" s="33"/>
    </row>
    <row r="101" spans="1:8" x14ac:dyDescent="0.2">
      <c r="A101" s="387"/>
      <c r="B101" s="387"/>
      <c r="C101" s="387"/>
      <c r="D101" s="387"/>
      <c r="E101" s="387"/>
      <c r="F101" s="387"/>
      <c r="G101" s="288"/>
      <c r="H101" s="58"/>
    </row>
    <row r="102" spans="1:8" x14ac:dyDescent="0.2">
      <c r="A102" s="20"/>
      <c r="B102" s="20"/>
      <c r="C102" s="20"/>
      <c r="D102" s="20"/>
      <c r="E102" s="20"/>
      <c r="F102" s="20"/>
      <c r="G102" s="20"/>
      <c r="H102" s="20"/>
    </row>
    <row r="103" spans="1:8" x14ac:dyDescent="0.2">
      <c r="A103" s="379"/>
      <c r="B103" s="379"/>
      <c r="C103" s="379"/>
      <c r="D103" s="379"/>
      <c r="E103" s="379"/>
      <c r="F103" s="379"/>
      <c r="G103" s="379"/>
      <c r="H103" s="379"/>
    </row>
    <row r="104" spans="1:8" x14ac:dyDescent="0.2">
      <c r="A104" s="380"/>
      <c r="B104" s="380"/>
      <c r="C104" s="380"/>
      <c r="D104" s="380"/>
      <c r="E104" s="380"/>
      <c r="F104" s="380"/>
      <c r="G104" s="380"/>
      <c r="H104" s="380"/>
    </row>
    <row r="105" spans="1:8" x14ac:dyDescent="0.2">
      <c r="A105" s="381"/>
      <c r="B105" s="382"/>
      <c r="C105" s="383"/>
      <c r="D105" s="384"/>
      <c r="E105" s="383"/>
      <c r="F105" s="383"/>
      <c r="G105" s="383"/>
      <c r="H105" s="383"/>
    </row>
    <row r="106" spans="1:8" x14ac:dyDescent="0.2">
      <c r="A106" s="381"/>
      <c r="B106" s="382"/>
      <c r="C106" s="384"/>
      <c r="D106" s="384"/>
      <c r="E106" s="383"/>
      <c r="F106" s="383"/>
      <c r="G106" s="383"/>
      <c r="H106" s="383"/>
    </row>
    <row r="107" spans="1:8" x14ac:dyDescent="0.2">
      <c r="A107" s="381"/>
      <c r="B107" s="382"/>
      <c r="C107" s="383"/>
      <c r="D107" s="384"/>
      <c r="E107" s="383"/>
      <c r="F107" s="383"/>
      <c r="G107" s="383"/>
      <c r="H107" s="383"/>
    </row>
    <row r="108" spans="1:8" x14ac:dyDescent="0.2">
      <c r="A108" s="381"/>
      <c r="B108" s="382"/>
      <c r="C108" s="384"/>
      <c r="D108" s="384"/>
      <c r="E108" s="383"/>
      <c r="F108" s="383"/>
      <c r="G108" s="383"/>
      <c r="H108" s="383"/>
    </row>
    <row r="109" spans="1:8" x14ac:dyDescent="0.2">
      <c r="A109" s="20"/>
      <c r="B109" s="20"/>
      <c r="C109" s="20"/>
      <c r="D109" s="20"/>
      <c r="E109" s="20"/>
      <c r="F109" s="20"/>
      <c r="G109" s="20"/>
      <c r="H109" s="20"/>
    </row>
  </sheetData>
  <mergeCells count="76">
    <mergeCell ref="A46:G46"/>
    <mergeCell ref="A56:H56"/>
    <mergeCell ref="A47:H47"/>
    <mergeCell ref="A52:H52"/>
    <mergeCell ref="C48:D49"/>
    <mergeCell ref="E48:H51"/>
    <mergeCell ref="A48:B48"/>
    <mergeCell ref="A49:B49"/>
    <mergeCell ref="A50:B50"/>
    <mergeCell ref="A51:B51"/>
    <mergeCell ref="C11:H11"/>
    <mergeCell ref="A7:B7"/>
    <mergeCell ref="C7:H7"/>
    <mergeCell ref="A11:B11"/>
    <mergeCell ref="A10:G10"/>
    <mergeCell ref="A5:A6"/>
    <mergeCell ref="C5:C6"/>
    <mergeCell ref="D5:D6"/>
    <mergeCell ref="B5:B6"/>
    <mergeCell ref="A1:B3"/>
    <mergeCell ref="C1:H1"/>
    <mergeCell ref="C2:H2"/>
    <mergeCell ref="H5:H6"/>
    <mergeCell ref="C3:H3"/>
    <mergeCell ref="F5:F6"/>
    <mergeCell ref="E5:E6"/>
    <mergeCell ref="G5:G6"/>
    <mergeCell ref="A74:F74"/>
    <mergeCell ref="A66:B66"/>
    <mergeCell ref="C66:H66"/>
    <mergeCell ref="A57:A58"/>
    <mergeCell ref="B57:B58"/>
    <mergeCell ref="C57:D58"/>
    <mergeCell ref="E57:H60"/>
    <mergeCell ref="A59:A60"/>
    <mergeCell ref="B59:B60"/>
    <mergeCell ref="C59:D60"/>
    <mergeCell ref="A64:F64"/>
    <mergeCell ref="A65:H65"/>
    <mergeCell ref="A86:B86"/>
    <mergeCell ref="C86:H86"/>
    <mergeCell ref="A103:H103"/>
    <mergeCell ref="A104:H104"/>
    <mergeCell ref="A105:A106"/>
    <mergeCell ref="B105:B106"/>
    <mergeCell ref="C105:D106"/>
    <mergeCell ref="E105:H108"/>
    <mergeCell ref="A107:A108"/>
    <mergeCell ref="B107:B108"/>
    <mergeCell ref="C107:D108"/>
    <mergeCell ref="D94:H94"/>
    <mergeCell ref="A98:F98"/>
    <mergeCell ref="A99:F99"/>
    <mergeCell ref="A101:F101"/>
    <mergeCell ref="A91:F91"/>
    <mergeCell ref="A75:H75"/>
    <mergeCell ref="A76:B76"/>
    <mergeCell ref="C76:H76"/>
    <mergeCell ref="A84:F84"/>
    <mergeCell ref="A85:H85"/>
    <mergeCell ref="A26:B26"/>
    <mergeCell ref="A92:H92"/>
    <mergeCell ref="A93:B93"/>
    <mergeCell ref="C93:H93"/>
    <mergeCell ref="A16:G16"/>
    <mergeCell ref="A25:G25"/>
    <mergeCell ref="A36:G36"/>
    <mergeCell ref="A30:G30"/>
    <mergeCell ref="A45:G45"/>
    <mergeCell ref="A31:B31"/>
    <mergeCell ref="C26:H26"/>
    <mergeCell ref="C17:H17"/>
    <mergeCell ref="C37:H37"/>
    <mergeCell ref="A17:B17"/>
    <mergeCell ref="C31:H31"/>
    <mergeCell ref="A37:B37"/>
  </mergeCells>
  <printOptions horizontalCentered="1"/>
  <pageMargins left="0.59055118110236227" right="0.31496062992125984" top="0.59055118110236227" bottom="0.82677165354330717" header="1.6141732283464567" footer="0.23622047244094491"/>
  <pageSetup paperSize="9" scale="75" fitToHeight="3" orientation="landscape" horizontalDpi="4294967293" verticalDpi="4294967293" r:id="rId1"/>
  <headerFooter alignWithMargins="0">
    <oddHeader xml:space="preserve">&amp;R&amp;"Arial,Negrito"&amp;11                      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5">
    <tabColor rgb="FF92D050"/>
    <pageSetUpPr fitToPage="1"/>
  </sheetPr>
  <dimension ref="A1:O19"/>
  <sheetViews>
    <sheetView showGridLines="0" topLeftCell="A4" zoomScaleSheetLayoutView="100" workbookViewId="0">
      <selection activeCell="P12" sqref="P12"/>
    </sheetView>
  </sheetViews>
  <sheetFormatPr defaultColWidth="9.140625" defaultRowHeight="12.75" x14ac:dyDescent="0.2"/>
  <cols>
    <col min="1" max="1" width="5.85546875" style="2" customWidth="1"/>
    <col min="2" max="2" width="7" style="2" customWidth="1"/>
    <col min="3" max="3" width="15.140625" style="2" customWidth="1"/>
    <col min="4" max="4" width="14.5703125" style="2" customWidth="1"/>
    <col min="5" max="5" width="15.7109375" style="2" customWidth="1"/>
    <col min="6" max="6" width="9.5703125" style="2" customWidth="1"/>
    <col min="7" max="7" width="15.7109375" style="2" customWidth="1"/>
    <col min="8" max="8" width="9.7109375" style="2" customWidth="1"/>
    <col min="9" max="9" width="14.7109375" style="2" customWidth="1"/>
    <col min="10" max="10" width="8.7109375" style="2" customWidth="1"/>
    <col min="11" max="11" width="18.7109375" style="2" customWidth="1"/>
    <col min="12" max="12" width="9.7109375" style="2" customWidth="1"/>
    <col min="13" max="13" width="9.140625" style="2"/>
    <col min="14" max="14" width="15.85546875" style="2" bestFit="1" customWidth="1"/>
    <col min="15" max="15" width="10.140625" style="2" bestFit="1" customWidth="1"/>
    <col min="16" max="16384" width="9.140625" style="2"/>
  </cols>
  <sheetData>
    <row r="1" spans="1:15" ht="24.95" customHeight="1" x14ac:dyDescent="0.2">
      <c r="A1" s="482" t="s">
        <v>96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4"/>
    </row>
    <row r="2" spans="1:15" ht="17.25" customHeight="1" x14ac:dyDescent="0.2">
      <c r="A2" s="500" t="s">
        <v>127</v>
      </c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2"/>
    </row>
    <row r="3" spans="1:15" ht="24" customHeight="1" thickBot="1" x14ac:dyDescent="0.25">
      <c r="A3" s="503" t="s">
        <v>227</v>
      </c>
      <c r="B3" s="504"/>
      <c r="C3" s="504"/>
      <c r="D3" s="504"/>
      <c r="E3" s="504"/>
      <c r="F3" s="504"/>
      <c r="G3" s="504"/>
      <c r="H3" s="504"/>
      <c r="I3" s="504"/>
      <c r="J3" s="504"/>
      <c r="K3" s="504"/>
      <c r="L3" s="505"/>
    </row>
    <row r="4" spans="1:15" ht="17.25" customHeight="1" x14ac:dyDescent="0.2">
      <c r="A4" s="485" t="s">
        <v>0</v>
      </c>
      <c r="B4" s="488" t="s">
        <v>1</v>
      </c>
      <c r="C4" s="488"/>
      <c r="D4" s="489"/>
      <c r="E4" s="506" t="s">
        <v>46</v>
      </c>
      <c r="F4" s="507"/>
      <c r="G4" s="507"/>
      <c r="H4" s="507"/>
      <c r="I4" s="507"/>
      <c r="J4" s="508"/>
      <c r="K4" s="494" t="s">
        <v>17</v>
      </c>
      <c r="L4" s="495"/>
    </row>
    <row r="5" spans="1:15" s="3" customFormat="1" ht="17.25" customHeight="1" x14ac:dyDescent="0.2">
      <c r="A5" s="486"/>
      <c r="B5" s="490"/>
      <c r="C5" s="490"/>
      <c r="D5" s="491"/>
      <c r="E5" s="498" t="s">
        <v>30</v>
      </c>
      <c r="F5" s="499"/>
      <c r="G5" s="498" t="s">
        <v>31</v>
      </c>
      <c r="H5" s="499"/>
      <c r="I5" s="498" t="s">
        <v>164</v>
      </c>
      <c r="J5" s="499"/>
      <c r="K5" s="496"/>
      <c r="L5" s="497"/>
    </row>
    <row r="6" spans="1:15" s="3" customFormat="1" ht="17.25" customHeight="1" thickBot="1" x14ac:dyDescent="0.25">
      <c r="A6" s="487"/>
      <c r="B6" s="492"/>
      <c r="C6" s="492"/>
      <c r="D6" s="493"/>
      <c r="E6" s="132" t="s">
        <v>15</v>
      </c>
      <c r="F6" s="133" t="s">
        <v>16</v>
      </c>
      <c r="G6" s="134" t="s">
        <v>15</v>
      </c>
      <c r="H6" s="185" t="s">
        <v>16</v>
      </c>
      <c r="I6" s="190"/>
      <c r="J6" s="190"/>
      <c r="K6" s="135" t="s">
        <v>15</v>
      </c>
      <c r="L6" s="136" t="s">
        <v>16</v>
      </c>
    </row>
    <row r="7" spans="1:15" s="3" customFormat="1" ht="30" customHeight="1" x14ac:dyDescent="0.2">
      <c r="A7" s="126" t="s">
        <v>4</v>
      </c>
      <c r="B7" s="445" t="s">
        <v>5</v>
      </c>
      <c r="C7" s="446"/>
      <c r="D7" s="447"/>
      <c r="E7" s="127">
        <f>$K7*F7</f>
        <v>1499.2633700000001</v>
      </c>
      <c r="F7" s="128">
        <v>1</v>
      </c>
      <c r="G7" s="129"/>
      <c r="H7" s="186"/>
      <c r="I7" s="191"/>
      <c r="J7" s="191"/>
      <c r="K7" s="130">
        <f>'RUA ALAGOAS'!H10</f>
        <v>1499.2633700000001</v>
      </c>
      <c r="L7" s="131">
        <f t="shared" ref="L7:L12" si="0">K7/$K$13</f>
        <v>7.6822119122301347E-3</v>
      </c>
    </row>
    <row r="8" spans="1:15" s="3" customFormat="1" ht="30" customHeight="1" x14ac:dyDescent="0.2">
      <c r="A8" s="105" t="s">
        <v>7</v>
      </c>
      <c r="B8" s="448" t="s">
        <v>21</v>
      </c>
      <c r="C8" s="449"/>
      <c r="D8" s="450"/>
      <c r="E8" s="106">
        <f>K8</f>
        <v>1744.4537276759997</v>
      </c>
      <c r="F8" s="107">
        <v>1</v>
      </c>
      <c r="G8" s="108"/>
      <c r="H8" s="187"/>
      <c r="I8" s="191"/>
      <c r="J8" s="191"/>
      <c r="K8" s="109">
        <f>'RUA ALAGOAS'!H16</f>
        <v>1744.4537276759997</v>
      </c>
      <c r="L8" s="110">
        <f t="shared" si="0"/>
        <v>8.9385650815218855E-3</v>
      </c>
    </row>
    <row r="9" spans="1:15" s="3" customFormat="1" ht="30" customHeight="1" x14ac:dyDescent="0.2">
      <c r="A9" s="105" t="s">
        <v>8</v>
      </c>
      <c r="B9" s="448" t="s">
        <v>9</v>
      </c>
      <c r="C9" s="449"/>
      <c r="D9" s="450"/>
      <c r="E9" s="106">
        <f>K9</f>
        <v>59008.660954099993</v>
      </c>
      <c r="F9" s="107">
        <v>1</v>
      </c>
      <c r="G9" s="108"/>
      <c r="H9" s="187"/>
      <c r="I9" s="191"/>
      <c r="J9" s="191"/>
      <c r="K9" s="109">
        <f>'RUA ALAGOAS'!H25</f>
        <v>59008.660954099993</v>
      </c>
      <c r="L9" s="110">
        <f t="shared" si="0"/>
        <v>0.30235984362529722</v>
      </c>
    </row>
    <row r="10" spans="1:15" s="3" customFormat="1" ht="30" customHeight="1" x14ac:dyDescent="0.2">
      <c r="A10" s="105" t="s">
        <v>11</v>
      </c>
      <c r="B10" s="448" t="s">
        <v>36</v>
      </c>
      <c r="C10" s="449"/>
      <c r="D10" s="450"/>
      <c r="E10" s="106"/>
      <c r="F10" s="107"/>
      <c r="G10" s="108">
        <f>K10*65/100</f>
        <v>47844.830875555992</v>
      </c>
      <c r="H10" s="187">
        <v>0.65</v>
      </c>
      <c r="I10" s="193">
        <f>K10*35/100</f>
        <v>25762.601240683995</v>
      </c>
      <c r="J10" s="191">
        <v>0.35</v>
      </c>
      <c r="K10" s="109">
        <f>'RUA ALAGOAS'!H30</f>
        <v>73607.432116239986</v>
      </c>
      <c r="L10" s="110">
        <f t="shared" si="0"/>
        <v>0.37716381467523596</v>
      </c>
    </row>
    <row r="11" spans="1:15" s="3" customFormat="1" ht="30" customHeight="1" x14ac:dyDescent="0.2">
      <c r="A11" s="105" t="s">
        <v>14</v>
      </c>
      <c r="B11" s="448" t="s">
        <v>20</v>
      </c>
      <c r="C11" s="449"/>
      <c r="D11" s="450"/>
      <c r="E11" s="106"/>
      <c r="F11" s="107"/>
      <c r="G11" s="108"/>
      <c r="H11" s="187"/>
      <c r="I11" s="193">
        <f>K11</f>
        <v>5057.4407887199995</v>
      </c>
      <c r="J11" s="191">
        <v>1</v>
      </c>
      <c r="K11" s="109">
        <f>'RUA ALAGOAS'!H36</f>
        <v>5057.4407887199995</v>
      </c>
      <c r="L11" s="110">
        <f t="shared" si="0"/>
        <v>2.591428073941628E-2</v>
      </c>
      <c r="N11" s="196"/>
      <c r="O11" s="196"/>
    </row>
    <row r="12" spans="1:15" s="3" customFormat="1" ht="30" customHeight="1" x14ac:dyDescent="0.2">
      <c r="A12" s="105" t="s">
        <v>26</v>
      </c>
      <c r="B12" s="448" t="s">
        <v>25</v>
      </c>
      <c r="C12" s="449"/>
      <c r="D12" s="450"/>
      <c r="E12" s="106"/>
      <c r="F12" s="107"/>
      <c r="G12" s="108"/>
      <c r="H12" s="187"/>
      <c r="I12" s="193">
        <f>K12</f>
        <v>54243.125654740004</v>
      </c>
      <c r="J12" s="191">
        <v>1</v>
      </c>
      <c r="K12" s="109">
        <f>'RUA ALAGOAS'!H45</f>
        <v>54243.125654740004</v>
      </c>
      <c r="L12" s="110">
        <f t="shared" si="0"/>
        <v>0.27794128396629847</v>
      </c>
      <c r="N12" s="196"/>
      <c r="O12" s="197"/>
    </row>
    <row r="13" spans="1:15" s="4" customFormat="1" ht="20.100000000000001" customHeight="1" x14ac:dyDescent="0.2">
      <c r="A13" s="454" t="s">
        <v>42</v>
      </c>
      <c r="B13" s="455"/>
      <c r="C13" s="455"/>
      <c r="D13" s="456"/>
      <c r="E13" s="111">
        <f>SUM(E7:E12)</f>
        <v>62252.378051775995</v>
      </c>
      <c r="F13" s="198">
        <v>0.28420000000000001</v>
      </c>
      <c r="G13" s="112">
        <f>SUM(G7:G12)</f>
        <v>47844.830875555992</v>
      </c>
      <c r="H13" s="188">
        <f>G13/$K$13</f>
        <v>0.2451564795389034</v>
      </c>
      <c r="I13" s="194">
        <f>I12+I11+I10</f>
        <v>85063.167684143991</v>
      </c>
      <c r="J13" s="192">
        <v>0.36299999999999999</v>
      </c>
      <c r="K13" s="457">
        <f>SUM(K7:K12)</f>
        <v>195160.37661147598</v>
      </c>
      <c r="L13" s="471">
        <f>SUM(L7:L12)</f>
        <v>0.99999999999999989</v>
      </c>
      <c r="N13" s="5"/>
    </row>
    <row r="14" spans="1:15" s="4" customFormat="1" ht="20.100000000000001" customHeight="1" thickBot="1" x14ac:dyDescent="0.25">
      <c r="A14" s="459" t="s">
        <v>43</v>
      </c>
      <c r="B14" s="460"/>
      <c r="C14" s="460"/>
      <c r="D14" s="461"/>
      <c r="E14" s="114">
        <f>E13</f>
        <v>62252.378051775995</v>
      </c>
      <c r="F14" s="199">
        <f>F13</f>
        <v>0.28420000000000001</v>
      </c>
      <c r="G14" s="115">
        <f>E14+G13</f>
        <v>110097.20892733199</v>
      </c>
      <c r="H14" s="189">
        <f>H13+F14</f>
        <v>0.52935647953890341</v>
      </c>
      <c r="I14" s="194">
        <f>I13+G14</f>
        <v>195160.37661147598</v>
      </c>
      <c r="J14" s="192">
        <f>H14+J13</f>
        <v>0.8923564795389034</v>
      </c>
      <c r="K14" s="458"/>
      <c r="L14" s="472"/>
    </row>
    <row r="15" spans="1:15" s="6" customFormat="1" ht="34.5" customHeight="1" x14ac:dyDescent="0.2">
      <c r="A15" s="462" t="s">
        <v>279</v>
      </c>
      <c r="B15" s="463"/>
      <c r="C15" s="463"/>
      <c r="D15" s="464"/>
      <c r="E15" s="465" t="s">
        <v>29</v>
      </c>
      <c r="F15" s="465"/>
      <c r="G15" s="466"/>
      <c r="H15" s="467" t="s">
        <v>33</v>
      </c>
      <c r="I15" s="468"/>
      <c r="J15" s="468"/>
      <c r="K15" s="469"/>
      <c r="L15" s="470"/>
    </row>
    <row r="16" spans="1:15" s="6" customFormat="1" ht="20.45" customHeight="1" x14ac:dyDescent="0.2">
      <c r="A16" s="474" t="s">
        <v>280</v>
      </c>
      <c r="B16" s="475"/>
      <c r="C16" s="475"/>
      <c r="D16" s="476"/>
      <c r="E16" s="477" t="s">
        <v>214</v>
      </c>
      <c r="F16" s="477"/>
      <c r="G16" s="478"/>
      <c r="H16" s="116"/>
      <c r="I16" s="184"/>
      <c r="J16" s="184"/>
      <c r="K16" s="113"/>
      <c r="L16" s="117"/>
    </row>
    <row r="17" spans="1:12" s="7" customFormat="1" ht="14.25" customHeight="1" thickBot="1" x14ac:dyDescent="0.25">
      <c r="A17" s="451"/>
      <c r="B17" s="452"/>
      <c r="C17" s="452"/>
      <c r="D17" s="453"/>
      <c r="E17" s="479" t="s">
        <v>208</v>
      </c>
      <c r="F17" s="479"/>
      <c r="G17" s="480"/>
      <c r="H17" s="451"/>
      <c r="I17" s="452"/>
      <c r="J17" s="452"/>
      <c r="K17" s="452"/>
      <c r="L17" s="453"/>
    </row>
    <row r="18" spans="1:12" ht="16.5" customHeight="1" x14ac:dyDescent="0.2">
      <c r="A18" s="481"/>
      <c r="B18" s="481"/>
      <c r="C18" s="481"/>
      <c r="D18" s="481"/>
      <c r="E18" s="481"/>
      <c r="F18" s="481"/>
      <c r="G18" s="481"/>
      <c r="H18" s="481"/>
      <c r="I18" s="481"/>
      <c r="J18" s="481"/>
      <c r="K18" s="481"/>
      <c r="L18" s="481"/>
    </row>
    <row r="19" spans="1:12" ht="16.5" customHeight="1" x14ac:dyDescent="0.2">
      <c r="A19" s="473"/>
      <c r="B19" s="473"/>
      <c r="C19" s="473"/>
      <c r="D19" s="473"/>
      <c r="E19" s="473"/>
      <c r="F19" s="473"/>
      <c r="G19" s="473"/>
      <c r="H19" s="473"/>
      <c r="I19" s="473"/>
      <c r="J19" s="473"/>
      <c r="K19" s="473"/>
      <c r="L19" s="473"/>
    </row>
  </sheetData>
  <mergeCells count="30">
    <mergeCell ref="A1:L1"/>
    <mergeCell ref="A4:A6"/>
    <mergeCell ref="B4:D6"/>
    <mergeCell ref="K4:L5"/>
    <mergeCell ref="E5:F5"/>
    <mergeCell ref="G5:H5"/>
    <mergeCell ref="A2:L2"/>
    <mergeCell ref="A3:L3"/>
    <mergeCell ref="I5:J5"/>
    <mergeCell ref="E4:J4"/>
    <mergeCell ref="A19:L19"/>
    <mergeCell ref="A16:D16"/>
    <mergeCell ref="E16:G16"/>
    <mergeCell ref="A17:D17"/>
    <mergeCell ref="E17:G17"/>
    <mergeCell ref="A18:L18"/>
    <mergeCell ref="B7:D7"/>
    <mergeCell ref="B8:D8"/>
    <mergeCell ref="B9:D9"/>
    <mergeCell ref="B10:D10"/>
    <mergeCell ref="H17:L17"/>
    <mergeCell ref="B11:D11"/>
    <mergeCell ref="B12:D12"/>
    <mergeCell ref="A13:D13"/>
    <mergeCell ref="K13:K14"/>
    <mergeCell ref="A14:D14"/>
    <mergeCell ref="A15:D15"/>
    <mergeCell ref="E15:G15"/>
    <mergeCell ref="H15:L15"/>
    <mergeCell ref="L13:L14"/>
  </mergeCells>
  <printOptions horizontalCentered="1"/>
  <pageMargins left="0.47244094488188981" right="0.19685039370078741" top="0.98425196850393704" bottom="0.86614173228346458" header="0.51181102362204722" footer="0.31496062992125984"/>
  <pageSetup paperSize="9" scale="98" orientation="landscape" horizontalDpi="4294967293" verticalDpi="4294967293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114300</xdr:colOff>
                <xdr:row>0</xdr:row>
                <xdr:rowOff>0</xdr:rowOff>
              </from>
              <to>
                <xdr:col>3</xdr:col>
                <xdr:colOff>666750</xdr:colOff>
                <xdr:row>0</xdr:row>
                <xdr:rowOff>0</xdr:rowOff>
              </to>
            </anchor>
          </objectPr>
        </oleObject>
      </mc:Choice>
      <mc:Fallback>
        <oleObject progId="PBrush" shapeId="1126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74"/>
  <sheetViews>
    <sheetView workbookViewId="0">
      <selection activeCell="J12" sqref="J12"/>
    </sheetView>
  </sheetViews>
  <sheetFormatPr defaultRowHeight="12.75" x14ac:dyDescent="0.2"/>
  <cols>
    <col min="1" max="1" width="7.85546875" bestFit="1" customWidth="1"/>
    <col min="2" max="2" width="86.140625" customWidth="1"/>
    <col min="3" max="3" width="12" customWidth="1"/>
    <col min="4" max="4" width="12.7109375" customWidth="1"/>
    <col min="5" max="5" width="15.85546875" customWidth="1"/>
    <col min="6" max="6" width="11.140625" customWidth="1"/>
    <col min="7" max="7" width="12.28515625" customWidth="1"/>
    <col min="8" max="8" width="32.28515625" bestFit="1" customWidth="1"/>
    <col min="9" max="9" width="9.140625" style="1"/>
  </cols>
  <sheetData>
    <row r="1" spans="1:14" ht="30" customHeight="1" thickBot="1" x14ac:dyDescent="0.25">
      <c r="A1" s="509" t="s">
        <v>189</v>
      </c>
      <c r="B1" s="510"/>
      <c r="C1" s="510"/>
      <c r="D1" s="510"/>
      <c r="E1" s="510"/>
      <c r="F1" s="510"/>
      <c r="G1" s="510"/>
      <c r="H1" s="511"/>
      <c r="I1" s="11"/>
      <c r="J1" s="11"/>
      <c r="K1" s="11"/>
      <c r="L1" s="11"/>
      <c r="M1" s="11"/>
      <c r="N1" s="11"/>
    </row>
    <row r="2" spans="1:14" ht="30" customHeight="1" x14ac:dyDescent="0.2">
      <c r="A2" s="512" t="s">
        <v>190</v>
      </c>
      <c r="B2" s="513"/>
      <c r="C2" s="513"/>
      <c r="D2" s="513"/>
      <c r="E2" s="513"/>
      <c r="F2" s="513"/>
      <c r="G2" s="513"/>
      <c r="H2" s="514"/>
      <c r="I2" s="10"/>
      <c r="J2" s="10"/>
      <c r="K2" s="10"/>
      <c r="L2" s="10"/>
      <c r="M2" s="10"/>
      <c r="N2" s="10"/>
    </row>
    <row r="3" spans="1:14" ht="30" customHeight="1" thickBot="1" x14ac:dyDescent="0.25">
      <c r="A3" s="515" t="s">
        <v>246</v>
      </c>
      <c r="B3" s="516"/>
      <c r="C3" s="516"/>
      <c r="D3" s="516"/>
      <c r="E3" s="516"/>
      <c r="F3" s="516"/>
      <c r="G3" s="516"/>
      <c r="H3" s="517"/>
      <c r="I3" s="10"/>
      <c r="J3" s="10"/>
      <c r="K3" s="10"/>
      <c r="L3" s="10"/>
      <c r="M3" s="10"/>
      <c r="N3" s="10"/>
    </row>
    <row r="4" spans="1:14" ht="24.95" customHeight="1" thickBot="1" x14ac:dyDescent="0.25">
      <c r="A4" s="561"/>
      <c r="B4" s="562"/>
      <c r="C4" s="562"/>
      <c r="D4" s="562"/>
      <c r="E4" s="562"/>
      <c r="F4" s="562"/>
      <c r="G4" s="562"/>
      <c r="H4" s="563"/>
    </row>
    <row r="5" spans="1:14" ht="36.6" customHeight="1" x14ac:dyDescent="0.2">
      <c r="A5" s="152" t="s">
        <v>0</v>
      </c>
      <c r="B5" s="340" t="s">
        <v>131</v>
      </c>
      <c r="C5" s="340" t="s">
        <v>58</v>
      </c>
      <c r="D5" s="340" t="s">
        <v>171</v>
      </c>
      <c r="E5" s="566" t="s">
        <v>128</v>
      </c>
      <c r="F5" s="566"/>
      <c r="G5" s="340" t="s">
        <v>130</v>
      </c>
      <c r="H5" s="153" t="s">
        <v>129</v>
      </c>
    </row>
    <row r="6" spans="1:14" ht="20.100000000000001" customHeight="1" x14ac:dyDescent="0.2">
      <c r="A6" s="154">
        <v>1</v>
      </c>
      <c r="B6" s="569" t="s">
        <v>5</v>
      </c>
      <c r="C6" s="570"/>
      <c r="D6" s="570"/>
      <c r="E6" s="570"/>
      <c r="F6" s="570"/>
      <c r="G6" s="570"/>
      <c r="H6" s="571"/>
    </row>
    <row r="7" spans="1:14" ht="24.95" customHeight="1" x14ac:dyDescent="0.2">
      <c r="A7" s="350" t="s">
        <v>6</v>
      </c>
      <c r="B7" s="338" t="s">
        <v>37</v>
      </c>
      <c r="C7" s="341">
        <v>2</v>
      </c>
      <c r="D7" s="341">
        <v>1.2</v>
      </c>
      <c r="E7" s="549">
        <f>C7*D7</f>
        <v>2.4</v>
      </c>
      <c r="F7" s="549"/>
      <c r="G7" s="148">
        <v>1</v>
      </c>
      <c r="H7" s="155">
        <f>G7*E7</f>
        <v>2.4</v>
      </c>
    </row>
    <row r="8" spans="1:14" ht="31.5" customHeight="1" x14ac:dyDescent="0.2">
      <c r="A8" s="350" t="s">
        <v>169</v>
      </c>
      <c r="B8" s="338" t="s">
        <v>103</v>
      </c>
      <c r="C8" s="341">
        <v>20</v>
      </c>
      <c r="D8" s="341">
        <v>67.564999999999998</v>
      </c>
      <c r="E8" s="549">
        <f>C8*D8</f>
        <v>1351.3</v>
      </c>
      <c r="F8" s="549"/>
      <c r="G8" s="148">
        <v>1</v>
      </c>
      <c r="H8" s="155">
        <f>E8*G8</f>
        <v>1351.3</v>
      </c>
    </row>
    <row r="9" spans="1:14" ht="14.25" hidden="1" x14ac:dyDescent="0.2">
      <c r="A9" s="350" t="s">
        <v>53</v>
      </c>
      <c r="B9" s="338" t="s">
        <v>47</v>
      </c>
      <c r="C9" s="143" t="s">
        <v>22</v>
      </c>
      <c r="D9" s="145"/>
      <c r="E9" s="567" t="s">
        <v>90</v>
      </c>
      <c r="F9" s="567"/>
      <c r="G9" s="567"/>
      <c r="H9" s="568"/>
    </row>
    <row r="10" spans="1:14" ht="6.75" hidden="1" customHeight="1" x14ac:dyDescent="0.2">
      <c r="A10" s="156"/>
      <c r="B10" s="146"/>
      <c r="C10" s="146"/>
      <c r="D10" s="146"/>
      <c r="E10" s="146"/>
      <c r="F10" s="146"/>
      <c r="G10" s="146"/>
      <c r="H10" s="157"/>
    </row>
    <row r="11" spans="1:14" ht="3.95" customHeight="1" x14ac:dyDescent="0.2">
      <c r="A11" s="550"/>
      <c r="B11" s="551"/>
      <c r="C11" s="551"/>
      <c r="D11" s="551"/>
      <c r="E11" s="551"/>
      <c r="F11" s="551"/>
      <c r="G11" s="551"/>
      <c r="H11" s="552"/>
    </row>
    <row r="12" spans="1:14" ht="20.100000000000001" customHeight="1" x14ac:dyDescent="0.2">
      <c r="A12" s="164">
        <v>2</v>
      </c>
      <c r="B12" s="553" t="s">
        <v>132</v>
      </c>
      <c r="C12" s="553"/>
      <c r="D12" s="553"/>
      <c r="E12" s="553"/>
      <c r="F12" s="553"/>
      <c r="G12" s="553"/>
      <c r="H12" s="554"/>
    </row>
    <row r="13" spans="1:14" ht="24.75" customHeight="1" x14ac:dyDescent="0.2">
      <c r="A13" s="139" t="s">
        <v>53</v>
      </c>
      <c r="B13" s="144" t="s">
        <v>93</v>
      </c>
      <c r="C13" s="342" t="s">
        <v>22</v>
      </c>
      <c r="D13" s="341">
        <v>61.15</v>
      </c>
      <c r="E13" s="536" t="s">
        <v>133</v>
      </c>
      <c r="F13" s="536"/>
      <c r="G13" s="536"/>
      <c r="H13" s="543"/>
    </row>
    <row r="14" spans="1:14" ht="30" customHeight="1" x14ac:dyDescent="0.2">
      <c r="A14" s="558" t="s">
        <v>49</v>
      </c>
      <c r="B14" s="559" t="s">
        <v>107</v>
      </c>
      <c r="C14" s="339" t="s">
        <v>108</v>
      </c>
      <c r="D14" s="339" t="s">
        <v>134</v>
      </c>
      <c r="E14" s="560" t="s">
        <v>106</v>
      </c>
      <c r="F14" s="560"/>
      <c r="G14" s="137" t="s">
        <v>62</v>
      </c>
      <c r="H14" s="140" t="s">
        <v>88</v>
      </c>
    </row>
    <row r="15" spans="1:14" ht="24.95" customHeight="1" x14ac:dyDescent="0.2">
      <c r="A15" s="558"/>
      <c r="B15" s="559"/>
      <c r="C15" s="352" t="s">
        <v>22</v>
      </c>
      <c r="D15" s="141">
        <v>5</v>
      </c>
      <c r="E15" s="564">
        <v>61.15</v>
      </c>
      <c r="F15" s="565"/>
      <c r="G15" s="149">
        <v>0.2</v>
      </c>
      <c r="H15" s="174">
        <f>E15*1.2</f>
        <v>73.38</v>
      </c>
    </row>
    <row r="16" spans="1:14" ht="24.95" customHeight="1" x14ac:dyDescent="0.2">
      <c r="A16" s="337" t="s">
        <v>50</v>
      </c>
      <c r="B16" s="338" t="s">
        <v>104</v>
      </c>
      <c r="C16" s="352" t="s">
        <v>22</v>
      </c>
      <c r="D16" s="141">
        <v>5</v>
      </c>
      <c r="E16" s="541">
        <v>46.31</v>
      </c>
      <c r="F16" s="542"/>
      <c r="G16" s="150"/>
      <c r="H16" s="174">
        <f>E16*D16</f>
        <v>231.55</v>
      </c>
      <c r="J16" s="236"/>
    </row>
    <row r="17" spans="1:13" ht="24.95" customHeight="1" x14ac:dyDescent="0.2">
      <c r="A17" s="345" t="s">
        <v>170</v>
      </c>
      <c r="B17" s="147" t="s">
        <v>109</v>
      </c>
      <c r="C17" s="352" t="s">
        <v>22</v>
      </c>
      <c r="D17" s="141">
        <v>14.842000000000001</v>
      </c>
      <c r="E17" s="536" t="s">
        <v>133</v>
      </c>
      <c r="F17" s="536"/>
      <c r="G17" s="536"/>
      <c r="H17" s="543"/>
      <c r="J17" s="236"/>
    </row>
    <row r="18" spans="1:13" ht="3.95" customHeight="1" x14ac:dyDescent="0.2">
      <c r="A18" s="550"/>
      <c r="B18" s="551"/>
      <c r="C18" s="551"/>
      <c r="D18" s="551"/>
      <c r="E18" s="551"/>
      <c r="F18" s="551"/>
      <c r="G18" s="551"/>
      <c r="H18" s="552"/>
    </row>
    <row r="19" spans="1:13" ht="20.100000000000001" customHeight="1" x14ac:dyDescent="0.2">
      <c r="A19" s="164">
        <v>3</v>
      </c>
      <c r="B19" s="553" t="s">
        <v>9</v>
      </c>
      <c r="C19" s="553"/>
      <c r="D19" s="553"/>
      <c r="E19" s="553"/>
      <c r="F19" s="553"/>
      <c r="G19" s="553"/>
      <c r="H19" s="554"/>
    </row>
    <row r="20" spans="1:13" ht="24.95" customHeight="1" x14ac:dyDescent="0.2">
      <c r="A20" s="158" t="s">
        <v>10</v>
      </c>
      <c r="B20" s="144" t="s">
        <v>41</v>
      </c>
      <c r="C20" s="342" t="s">
        <v>22</v>
      </c>
      <c r="D20" s="341">
        <v>107</v>
      </c>
      <c r="E20" s="536" t="s">
        <v>135</v>
      </c>
      <c r="F20" s="536"/>
      <c r="G20" s="536"/>
      <c r="H20" s="543"/>
      <c r="L20" s="8"/>
      <c r="M20" s="218"/>
    </row>
    <row r="21" spans="1:13" ht="24.95" customHeight="1" x14ac:dyDescent="0.2">
      <c r="A21" s="158" t="s">
        <v>44</v>
      </c>
      <c r="B21" s="144" t="s">
        <v>38</v>
      </c>
      <c r="C21" s="342" t="s">
        <v>22</v>
      </c>
      <c r="D21" s="341">
        <v>68.650000000000006</v>
      </c>
      <c r="E21" s="536" t="s">
        <v>135</v>
      </c>
      <c r="F21" s="536"/>
      <c r="G21" s="536"/>
      <c r="H21" s="543"/>
      <c r="L21" s="8"/>
      <c r="M21" s="218"/>
    </row>
    <row r="22" spans="1:13" ht="24.95" customHeight="1" x14ac:dyDescent="0.2">
      <c r="A22" s="158" t="s">
        <v>52</v>
      </c>
      <c r="B22" s="144" t="s">
        <v>57</v>
      </c>
      <c r="C22" s="342" t="s">
        <v>22</v>
      </c>
      <c r="D22" s="341">
        <v>8.6</v>
      </c>
      <c r="E22" s="536" t="s">
        <v>135</v>
      </c>
      <c r="F22" s="536"/>
      <c r="G22" s="536"/>
      <c r="H22" s="543"/>
      <c r="L22" s="8"/>
      <c r="M22" s="218"/>
    </row>
    <row r="23" spans="1:13" ht="35.25" customHeight="1" x14ac:dyDescent="0.2">
      <c r="A23" s="158" t="s">
        <v>45</v>
      </c>
      <c r="B23" s="142" t="s">
        <v>236</v>
      </c>
      <c r="C23" s="342" t="s">
        <v>19</v>
      </c>
      <c r="D23" s="341">
        <v>62</v>
      </c>
      <c r="E23" s="536" t="s">
        <v>135</v>
      </c>
      <c r="F23" s="536"/>
      <c r="G23" s="536"/>
      <c r="H23" s="543"/>
      <c r="L23" s="8"/>
      <c r="M23" s="218"/>
    </row>
    <row r="24" spans="1:13" ht="33.75" customHeight="1" x14ac:dyDescent="0.2">
      <c r="A24" s="158" t="s">
        <v>212</v>
      </c>
      <c r="B24" s="142" t="s">
        <v>92</v>
      </c>
      <c r="C24" s="342" t="s">
        <v>19</v>
      </c>
      <c r="D24" s="341">
        <v>30</v>
      </c>
      <c r="E24" s="536" t="s">
        <v>135</v>
      </c>
      <c r="F24" s="536"/>
      <c r="G24" s="536"/>
      <c r="H24" s="543"/>
      <c r="L24" s="8"/>
      <c r="M24" s="218"/>
    </row>
    <row r="25" spans="1:13" ht="24.95" customHeight="1" x14ac:dyDescent="0.2">
      <c r="A25" s="158" t="s">
        <v>162</v>
      </c>
      <c r="B25" s="144" t="s">
        <v>89</v>
      </c>
      <c r="C25" s="342" t="s">
        <v>18</v>
      </c>
      <c r="D25" s="341">
        <v>6</v>
      </c>
      <c r="E25" s="536" t="s">
        <v>135</v>
      </c>
      <c r="F25" s="536"/>
      <c r="G25" s="536"/>
      <c r="H25" s="543"/>
      <c r="L25" s="8"/>
      <c r="M25" s="218"/>
    </row>
    <row r="26" spans="1:13" ht="31.5" customHeight="1" x14ac:dyDescent="0.2">
      <c r="A26" s="524" t="s">
        <v>99</v>
      </c>
      <c r="B26" s="525" t="str">
        <f>[3]ORÇAMENTO!$B$45</f>
        <v>Meio-fio de concreto 13x11x15 (base x topo x altura) moldado por extrusão</v>
      </c>
      <c r="C26" s="348" t="s">
        <v>18</v>
      </c>
      <c r="D26" s="354" t="s">
        <v>110</v>
      </c>
      <c r="E26" s="348" t="s">
        <v>63</v>
      </c>
      <c r="F26" s="354" t="s">
        <v>64</v>
      </c>
      <c r="G26" s="354" t="s">
        <v>136</v>
      </c>
      <c r="H26" s="243" t="s">
        <v>137</v>
      </c>
      <c r="L26" s="8"/>
      <c r="M26" s="8"/>
    </row>
    <row r="27" spans="1:13" ht="13.9" customHeight="1" x14ac:dyDescent="0.2">
      <c r="A27" s="524"/>
      <c r="B27" s="525"/>
      <c r="C27" s="544" t="s">
        <v>19</v>
      </c>
      <c r="D27" s="545">
        <v>67.564999999999998</v>
      </c>
      <c r="E27" s="528" t="s">
        <v>100</v>
      </c>
      <c r="F27" s="528" t="s">
        <v>232</v>
      </c>
      <c r="G27" s="546">
        <v>68.739999999999995</v>
      </c>
      <c r="H27" s="547" t="s">
        <v>254</v>
      </c>
    </row>
    <row r="28" spans="1:13" ht="52.5" customHeight="1" x14ac:dyDescent="0.2">
      <c r="A28" s="524"/>
      <c r="B28" s="525"/>
      <c r="C28" s="544"/>
      <c r="D28" s="545"/>
      <c r="E28" s="528"/>
      <c r="F28" s="528"/>
      <c r="G28" s="546"/>
      <c r="H28" s="548"/>
    </row>
    <row r="29" spans="1:13" ht="3.95" customHeight="1" x14ac:dyDescent="0.2">
      <c r="A29" s="555"/>
      <c r="B29" s="556"/>
      <c r="C29" s="556"/>
      <c r="D29" s="556"/>
      <c r="E29" s="556"/>
      <c r="F29" s="556"/>
      <c r="G29" s="556"/>
      <c r="H29" s="557"/>
    </row>
    <row r="30" spans="1:13" ht="20.100000000000001" customHeight="1" x14ac:dyDescent="0.2">
      <c r="A30" s="159">
        <v>4</v>
      </c>
      <c r="B30" s="534" t="s">
        <v>36</v>
      </c>
      <c r="C30" s="534"/>
      <c r="D30" s="534"/>
      <c r="E30" s="534"/>
      <c r="F30" s="534"/>
      <c r="G30" s="534"/>
      <c r="H30" s="535"/>
    </row>
    <row r="31" spans="1:13" ht="29.25" customHeight="1" x14ac:dyDescent="0.2">
      <c r="A31" s="529" t="s">
        <v>24</v>
      </c>
      <c r="B31" s="527" t="s">
        <v>39</v>
      </c>
      <c r="C31" s="339" t="s">
        <v>58</v>
      </c>
      <c r="D31" s="339" t="s">
        <v>61</v>
      </c>
      <c r="E31" s="339" t="s">
        <v>60</v>
      </c>
      <c r="F31" s="536" t="s">
        <v>120</v>
      </c>
      <c r="G31" s="536"/>
      <c r="H31" s="343" t="s">
        <v>120</v>
      </c>
      <c r="I31" s="22"/>
    </row>
    <row r="32" spans="1:13" ht="19.5" customHeight="1" x14ac:dyDescent="0.2">
      <c r="A32" s="529"/>
      <c r="B32" s="527"/>
      <c r="C32" s="162">
        <v>10.8</v>
      </c>
      <c r="D32" s="341">
        <v>77.569999999999993</v>
      </c>
      <c r="E32" s="151">
        <f>C32*D32</f>
        <v>837.75599999999997</v>
      </c>
      <c r="F32" s="549">
        <f>E32</f>
        <v>837.75599999999997</v>
      </c>
      <c r="G32" s="549"/>
      <c r="H32" s="174">
        <f>E32</f>
        <v>837.75599999999997</v>
      </c>
      <c r="I32" s="161"/>
    </row>
    <row r="33" spans="1:8" ht="28.5" x14ac:dyDescent="0.2">
      <c r="A33" s="529" t="s">
        <v>12</v>
      </c>
      <c r="B33" s="527" t="s">
        <v>186</v>
      </c>
      <c r="C33" s="339" t="s">
        <v>58</v>
      </c>
      <c r="D33" s="339" t="s">
        <v>61</v>
      </c>
      <c r="E33" s="339" t="s">
        <v>60</v>
      </c>
      <c r="F33" s="530" t="s">
        <v>72</v>
      </c>
      <c r="G33" s="530"/>
      <c r="H33" s="140" t="s">
        <v>138</v>
      </c>
    </row>
    <row r="34" spans="1:8" ht="20.25" customHeight="1" x14ac:dyDescent="0.2">
      <c r="A34" s="529"/>
      <c r="B34" s="527"/>
      <c r="C34" s="163">
        <v>10</v>
      </c>
      <c r="D34" s="341">
        <v>77.569999999999993</v>
      </c>
      <c r="E34" s="341">
        <f>D34*C34</f>
        <v>775.69999999999993</v>
      </c>
      <c r="F34" s="531">
        <v>0.1</v>
      </c>
      <c r="G34" s="531"/>
      <c r="H34" s="173">
        <f>E34*F34</f>
        <v>77.569999999999993</v>
      </c>
    </row>
    <row r="35" spans="1:8" ht="29.25" customHeight="1" x14ac:dyDescent="0.2">
      <c r="A35" s="529" t="s">
        <v>13</v>
      </c>
      <c r="B35" s="527" t="s">
        <v>187</v>
      </c>
      <c r="C35" s="339" t="s">
        <v>58</v>
      </c>
      <c r="D35" s="339" t="s">
        <v>61</v>
      </c>
      <c r="E35" s="339" t="s">
        <v>139</v>
      </c>
      <c r="F35" s="536" t="s">
        <v>128</v>
      </c>
      <c r="G35" s="536"/>
      <c r="H35" s="343" t="s">
        <v>140</v>
      </c>
    </row>
    <row r="36" spans="1:8" ht="21" customHeight="1" x14ac:dyDescent="0.2">
      <c r="A36" s="529"/>
      <c r="B36" s="527"/>
      <c r="C36" s="166">
        <v>10</v>
      </c>
      <c r="D36" s="341">
        <f>D34</f>
        <v>77.569999999999993</v>
      </c>
      <c r="E36" s="341">
        <v>0.1</v>
      </c>
      <c r="F36" s="531">
        <f>C36*D36</f>
        <v>775.69999999999993</v>
      </c>
      <c r="G36" s="531"/>
      <c r="H36" s="165">
        <f>C36*D36</f>
        <v>775.69999999999993</v>
      </c>
    </row>
    <row r="37" spans="1:8" ht="3.95" customHeight="1" x14ac:dyDescent="0.2">
      <c r="A37" s="538"/>
      <c r="B37" s="539"/>
      <c r="C37" s="539"/>
      <c r="D37" s="539"/>
      <c r="E37" s="539"/>
      <c r="F37" s="539"/>
      <c r="G37" s="539"/>
      <c r="H37" s="540"/>
    </row>
    <row r="38" spans="1:8" ht="20.100000000000001" customHeight="1" x14ac:dyDescent="0.2">
      <c r="A38" s="159">
        <v>5</v>
      </c>
      <c r="B38" s="534" t="s">
        <v>20</v>
      </c>
      <c r="C38" s="534"/>
      <c r="D38" s="537"/>
      <c r="E38" s="534"/>
      <c r="F38" s="534"/>
      <c r="G38" s="534"/>
      <c r="H38" s="535"/>
    </row>
    <row r="39" spans="1:8" ht="21.95" customHeight="1" x14ac:dyDescent="0.2">
      <c r="A39" s="158" t="s">
        <v>27</v>
      </c>
      <c r="B39" s="344" t="s">
        <v>141</v>
      </c>
      <c r="C39" s="346" t="s">
        <v>23</v>
      </c>
      <c r="D39" s="341">
        <v>8.11</v>
      </c>
      <c r="E39" s="532" t="s">
        <v>86</v>
      </c>
      <c r="F39" s="528"/>
      <c r="G39" s="528"/>
      <c r="H39" s="533"/>
    </row>
    <row r="40" spans="1:8" ht="21.95" customHeight="1" x14ac:dyDescent="0.2">
      <c r="A40" s="167" t="s">
        <v>28</v>
      </c>
      <c r="B40" s="344" t="s">
        <v>142</v>
      </c>
      <c r="C40" s="346" t="s">
        <v>23</v>
      </c>
      <c r="D40" s="341">
        <v>48.22</v>
      </c>
      <c r="E40" s="532" t="s">
        <v>86</v>
      </c>
      <c r="F40" s="528"/>
      <c r="G40" s="528"/>
      <c r="H40" s="533"/>
    </row>
    <row r="41" spans="1:8" ht="21.95" customHeight="1" x14ac:dyDescent="0.2">
      <c r="A41" s="167" t="s">
        <v>85</v>
      </c>
      <c r="B41" s="344" t="s">
        <v>143</v>
      </c>
      <c r="C41" s="346" t="s">
        <v>23</v>
      </c>
      <c r="D41" s="347">
        <v>2.2200000000000002</v>
      </c>
      <c r="E41" s="532" t="s">
        <v>86</v>
      </c>
      <c r="F41" s="528"/>
      <c r="G41" s="528"/>
      <c r="H41" s="533"/>
    </row>
    <row r="42" spans="1:8" hidden="1" x14ac:dyDescent="0.2">
      <c r="A42" s="80"/>
      <c r="B42" s="81"/>
      <c r="C42" s="85" t="s">
        <v>63</v>
      </c>
      <c r="D42" s="85" t="s">
        <v>64</v>
      </c>
      <c r="E42" s="85" t="s">
        <v>61</v>
      </c>
      <c r="F42" s="85" t="s">
        <v>72</v>
      </c>
      <c r="G42" s="85" t="s">
        <v>58</v>
      </c>
      <c r="H42" s="86" t="s">
        <v>73</v>
      </c>
    </row>
    <row r="43" spans="1:8" hidden="1" x14ac:dyDescent="0.2">
      <c r="A43" s="80"/>
      <c r="B43" s="81"/>
      <c r="C43" s="87" t="s">
        <v>87</v>
      </c>
      <c r="D43" s="88" t="s">
        <v>91</v>
      </c>
      <c r="E43" s="89">
        <f>28*20+8</f>
        <v>568</v>
      </c>
      <c r="F43" s="89">
        <v>0.1</v>
      </c>
      <c r="G43" s="89">
        <v>1</v>
      </c>
      <c r="H43" s="90">
        <f>E43*F43*G43</f>
        <v>56.800000000000004</v>
      </c>
    </row>
    <row r="44" spans="1:8" hidden="1" x14ac:dyDescent="0.2">
      <c r="A44" s="71" t="s">
        <v>54</v>
      </c>
      <c r="B44" s="91" t="s">
        <v>40</v>
      </c>
      <c r="C44" s="92" t="s">
        <v>22</v>
      </c>
      <c r="D44" s="93" t="s">
        <v>71</v>
      </c>
      <c r="E44" s="93" t="s">
        <v>71</v>
      </c>
      <c r="F44" s="94" t="s">
        <v>71</v>
      </c>
      <c r="G44" s="94" t="s">
        <v>71</v>
      </c>
      <c r="H44" s="95">
        <f>H43</f>
        <v>56.800000000000004</v>
      </c>
    </row>
    <row r="45" spans="1:8" ht="6.75" hidden="1" customHeight="1" x14ac:dyDescent="0.2">
      <c r="A45" s="82"/>
      <c r="B45" s="83"/>
      <c r="C45" s="83"/>
      <c r="D45" s="83"/>
      <c r="E45" s="83"/>
      <c r="F45" s="83"/>
      <c r="G45" s="83"/>
      <c r="H45" s="84"/>
    </row>
    <row r="46" spans="1:8" hidden="1" x14ac:dyDescent="0.2">
      <c r="A46" s="80"/>
      <c r="B46" s="81"/>
      <c r="C46" s="85" t="s">
        <v>63</v>
      </c>
      <c r="D46" s="85" t="s">
        <v>64</v>
      </c>
      <c r="E46" s="85" t="s">
        <v>61</v>
      </c>
      <c r="F46" s="85" t="s">
        <v>72</v>
      </c>
      <c r="G46" s="85" t="s">
        <v>58</v>
      </c>
      <c r="H46" s="86" t="s">
        <v>73</v>
      </c>
    </row>
    <row r="47" spans="1:8" hidden="1" x14ac:dyDescent="0.2">
      <c r="A47" s="80"/>
      <c r="B47" s="81"/>
      <c r="C47" s="87" t="s">
        <v>87</v>
      </c>
      <c r="D47" s="88" t="s">
        <v>91</v>
      </c>
      <c r="E47" s="89">
        <f>28*20+8</f>
        <v>568</v>
      </c>
      <c r="F47" s="89">
        <v>0.1</v>
      </c>
      <c r="G47" s="89">
        <v>1</v>
      </c>
      <c r="H47" s="90">
        <f>E47*F47*G47</f>
        <v>56.800000000000004</v>
      </c>
    </row>
    <row r="48" spans="1:8" hidden="1" x14ac:dyDescent="0.2">
      <c r="A48" s="72" t="s">
        <v>55</v>
      </c>
      <c r="B48" s="96" t="s">
        <v>48</v>
      </c>
      <c r="C48" s="308" t="s">
        <v>22</v>
      </c>
      <c r="D48" s="138" t="s">
        <v>71</v>
      </c>
      <c r="E48" s="138" t="s">
        <v>71</v>
      </c>
      <c r="F48" s="97" t="s">
        <v>71</v>
      </c>
      <c r="G48" s="97" t="s">
        <v>71</v>
      </c>
      <c r="H48" s="98">
        <f>H47</f>
        <v>56.800000000000004</v>
      </c>
    </row>
    <row r="49" spans="1:10" ht="6.75" hidden="1" customHeight="1" x14ac:dyDescent="0.2">
      <c r="A49" s="82"/>
      <c r="B49" s="83"/>
      <c r="C49" s="83"/>
      <c r="D49" s="83"/>
      <c r="E49" s="83"/>
      <c r="F49" s="83"/>
      <c r="G49" s="83"/>
      <c r="H49" s="84"/>
    </row>
    <row r="50" spans="1:10" ht="3.95" customHeight="1" x14ac:dyDescent="0.2">
      <c r="A50" s="160"/>
      <c r="B50" s="99"/>
      <c r="C50" s="99"/>
      <c r="D50" s="168"/>
      <c r="E50" s="168"/>
      <c r="F50" s="168"/>
      <c r="G50" s="168"/>
      <c r="H50" s="169"/>
    </row>
    <row r="51" spans="1:10" ht="20.100000000000001" customHeight="1" x14ac:dyDescent="0.2">
      <c r="A51" s="159">
        <v>6</v>
      </c>
      <c r="B51" s="534" t="s">
        <v>25</v>
      </c>
      <c r="C51" s="534"/>
      <c r="D51" s="534"/>
      <c r="E51" s="534"/>
      <c r="F51" s="534"/>
      <c r="G51" s="534"/>
      <c r="H51" s="535"/>
    </row>
    <row r="52" spans="1:10" ht="32.25" customHeight="1" x14ac:dyDescent="0.2">
      <c r="A52" s="526" t="s">
        <v>54</v>
      </c>
      <c r="B52" s="527" t="s">
        <v>257</v>
      </c>
      <c r="C52" s="528" t="s">
        <v>18</v>
      </c>
      <c r="D52" s="354" t="s">
        <v>63</v>
      </c>
      <c r="E52" s="354" t="s">
        <v>64</v>
      </c>
      <c r="F52" s="354" t="s">
        <v>238</v>
      </c>
      <c r="G52" s="354" t="s">
        <v>239</v>
      </c>
      <c r="H52" s="351" t="s">
        <v>73</v>
      </c>
    </row>
    <row r="53" spans="1:10" ht="20.25" customHeight="1" x14ac:dyDescent="0.2">
      <c r="A53" s="526"/>
      <c r="B53" s="527"/>
      <c r="C53" s="528"/>
      <c r="D53" s="348" t="s">
        <v>100</v>
      </c>
      <c r="E53" s="348" t="s">
        <v>237</v>
      </c>
      <c r="F53" s="349">
        <v>4</v>
      </c>
      <c r="G53" s="349">
        <v>4.95</v>
      </c>
      <c r="H53" s="219">
        <v>1.98</v>
      </c>
    </row>
    <row r="54" spans="1:10" ht="28.5" x14ac:dyDescent="0.2">
      <c r="A54" s="526" t="s">
        <v>55</v>
      </c>
      <c r="B54" s="527" t="s">
        <v>220</v>
      </c>
      <c r="C54" s="528" t="s">
        <v>18</v>
      </c>
      <c r="D54" s="354" t="s">
        <v>63</v>
      </c>
      <c r="E54" s="354" t="s">
        <v>64</v>
      </c>
      <c r="F54" s="354" t="s">
        <v>238</v>
      </c>
      <c r="G54" s="354" t="s">
        <v>239</v>
      </c>
      <c r="H54" s="351" t="s">
        <v>106</v>
      </c>
    </row>
    <row r="55" spans="1:10" ht="18.75" customHeight="1" x14ac:dyDescent="0.2">
      <c r="A55" s="526"/>
      <c r="B55" s="527"/>
      <c r="C55" s="528"/>
      <c r="D55" s="348" t="s">
        <v>100</v>
      </c>
      <c r="E55" s="348" t="str">
        <f>E53</f>
        <v>3+17,565</v>
      </c>
      <c r="F55" s="349">
        <f>F53</f>
        <v>4</v>
      </c>
      <c r="G55" s="349">
        <v>4.95</v>
      </c>
      <c r="H55" s="219">
        <v>0.99</v>
      </c>
    </row>
    <row r="56" spans="1:10" ht="28.5" x14ac:dyDescent="0.2">
      <c r="A56" s="526" t="s">
        <v>56</v>
      </c>
      <c r="B56" s="527" t="s">
        <v>258</v>
      </c>
      <c r="C56" s="348" t="s">
        <v>18</v>
      </c>
      <c r="D56" s="354" t="s">
        <v>63</v>
      </c>
      <c r="E56" s="354" t="s">
        <v>64</v>
      </c>
      <c r="F56" s="354" t="s">
        <v>61</v>
      </c>
      <c r="G56" s="354" t="s">
        <v>58</v>
      </c>
      <c r="H56" s="170" t="s">
        <v>106</v>
      </c>
    </row>
    <row r="57" spans="1:10" ht="18" customHeight="1" x14ac:dyDescent="0.2">
      <c r="A57" s="526"/>
      <c r="B57" s="527"/>
      <c r="C57" s="346" t="s">
        <v>22</v>
      </c>
      <c r="D57" s="348" t="s">
        <v>100</v>
      </c>
      <c r="E57" s="348" t="str">
        <f>E55</f>
        <v>3+17,565</v>
      </c>
      <c r="F57" s="349">
        <v>77.564999999999998</v>
      </c>
      <c r="G57" s="349">
        <v>5</v>
      </c>
      <c r="H57" s="219">
        <v>30.99</v>
      </c>
      <c r="J57" s="236"/>
    </row>
    <row r="58" spans="1:10" ht="28.5" x14ac:dyDescent="0.2">
      <c r="A58" s="524">
        <v>6.4</v>
      </c>
      <c r="B58" s="525" t="s">
        <v>221</v>
      </c>
      <c r="C58" s="171" t="s">
        <v>18</v>
      </c>
      <c r="D58" s="354" t="s">
        <v>113</v>
      </c>
      <c r="E58" s="354" t="s">
        <v>112</v>
      </c>
      <c r="F58" s="172" t="s">
        <v>61</v>
      </c>
      <c r="G58" s="354" t="s">
        <v>58</v>
      </c>
      <c r="H58" s="170" t="s">
        <v>128</v>
      </c>
    </row>
    <row r="59" spans="1:10" ht="27.75" customHeight="1" x14ac:dyDescent="0.2">
      <c r="A59" s="524"/>
      <c r="B59" s="525"/>
      <c r="C59" s="346" t="s">
        <v>23</v>
      </c>
      <c r="D59" s="354" t="s">
        <v>188</v>
      </c>
      <c r="E59" s="349">
        <v>1</v>
      </c>
      <c r="F59" s="349">
        <v>77.569999999999993</v>
      </c>
      <c r="G59" s="349">
        <v>5</v>
      </c>
      <c r="H59" s="174">
        <v>472.62</v>
      </c>
      <c r="J59" s="236"/>
    </row>
    <row r="60" spans="1:10" ht="32.25" customHeight="1" x14ac:dyDescent="0.2">
      <c r="A60" s="521">
        <v>6.5</v>
      </c>
      <c r="B60" s="518" t="s">
        <v>259</v>
      </c>
      <c r="C60" s="171" t="s">
        <v>18</v>
      </c>
      <c r="D60" s="354" t="s">
        <v>113</v>
      </c>
      <c r="E60" s="354" t="s">
        <v>112</v>
      </c>
      <c r="F60" s="172" t="s">
        <v>61</v>
      </c>
      <c r="G60" s="354" t="s">
        <v>58</v>
      </c>
      <c r="H60" s="170" t="s">
        <v>128</v>
      </c>
    </row>
    <row r="61" spans="1:10" ht="18.75" customHeight="1" x14ac:dyDescent="0.2">
      <c r="A61" s="522"/>
      <c r="B61" s="519"/>
      <c r="C61" s="348" t="s">
        <v>23</v>
      </c>
      <c r="D61" s="348" t="s">
        <v>111</v>
      </c>
      <c r="E61" s="349">
        <v>4</v>
      </c>
      <c r="F61" s="349">
        <v>4</v>
      </c>
      <c r="G61" s="349">
        <v>0.25</v>
      </c>
      <c r="H61" s="165">
        <v>2.75</v>
      </c>
      <c r="I61" s="20"/>
    </row>
    <row r="62" spans="1:10" ht="28.5" x14ac:dyDescent="0.2">
      <c r="A62" s="523"/>
      <c r="B62" s="520"/>
      <c r="C62" s="346" t="s">
        <v>23</v>
      </c>
      <c r="D62" s="354" t="s">
        <v>188</v>
      </c>
      <c r="E62" s="349">
        <v>1</v>
      </c>
      <c r="F62" s="349">
        <v>77.569999999999993</v>
      </c>
      <c r="G62" s="349">
        <v>0.25</v>
      </c>
      <c r="H62" s="174">
        <v>43.96</v>
      </c>
      <c r="J62" s="236"/>
    </row>
    <row r="63" spans="1:10" ht="30.75" customHeight="1" x14ac:dyDescent="0.2">
      <c r="A63" s="355">
        <v>6.7</v>
      </c>
      <c r="B63" s="353" t="s">
        <v>260</v>
      </c>
      <c r="C63" s="346" t="s">
        <v>23</v>
      </c>
      <c r="D63" s="354" t="s">
        <v>261</v>
      </c>
      <c r="E63" s="349">
        <v>2</v>
      </c>
      <c r="F63" s="349">
        <v>77.569999999999993</v>
      </c>
      <c r="G63" s="349">
        <v>2</v>
      </c>
      <c r="H63" s="174">
        <f>150.48+167.81</f>
        <v>318.28999999999996</v>
      </c>
      <c r="J63" s="236"/>
    </row>
    <row r="64" spans="1:10" ht="30.75" customHeight="1" thickBot="1" x14ac:dyDescent="0.25">
      <c r="A64" s="356">
        <v>6.7</v>
      </c>
      <c r="B64" s="357" t="s">
        <v>248</v>
      </c>
      <c r="C64" s="358" t="s">
        <v>249</v>
      </c>
      <c r="D64" s="359" t="s">
        <v>188</v>
      </c>
      <c r="E64" s="360">
        <v>1</v>
      </c>
      <c r="F64" s="361">
        <v>0</v>
      </c>
      <c r="G64" s="361">
        <v>0</v>
      </c>
      <c r="H64" s="362" t="s">
        <v>250</v>
      </c>
      <c r="J64" s="236"/>
    </row>
    <row r="65" spans="1:8" ht="14.25" x14ac:dyDescent="0.2">
      <c r="A65" s="276"/>
      <c r="B65" s="277"/>
      <c r="C65" s="278"/>
      <c r="D65" s="279"/>
      <c r="E65" s="280"/>
      <c r="F65" s="281"/>
      <c r="G65" s="280"/>
      <c r="H65" s="282"/>
    </row>
    <row r="67" spans="1:8" ht="15" x14ac:dyDescent="0.2">
      <c r="B67" s="283" t="s">
        <v>231</v>
      </c>
      <c r="C67" s="244"/>
      <c r="D67" s="259"/>
    </row>
    <row r="68" spans="1:8" ht="15" x14ac:dyDescent="0.2">
      <c r="B68" s="244"/>
      <c r="C68" s="244"/>
      <c r="D68" s="259"/>
    </row>
    <row r="69" spans="1:8" ht="15" x14ac:dyDescent="0.2">
      <c r="B69" s="269"/>
      <c r="C69" s="269"/>
      <c r="D69" s="244"/>
    </row>
    <row r="70" spans="1:8" ht="15" x14ac:dyDescent="0.2">
      <c r="B70" s="269" t="s">
        <v>215</v>
      </c>
      <c r="C70" s="269"/>
      <c r="D70" s="269"/>
    </row>
    <row r="71" spans="1:8" ht="15" x14ac:dyDescent="0.2">
      <c r="B71" s="245" t="s">
        <v>216</v>
      </c>
      <c r="C71" s="245"/>
      <c r="D71" s="245"/>
    </row>
    <row r="72" spans="1:8" ht="15" x14ac:dyDescent="0.2">
      <c r="B72" s="245"/>
      <c r="C72" s="245"/>
      <c r="D72" s="245"/>
    </row>
    <row r="73" spans="1:8" ht="15" x14ac:dyDescent="0.2">
      <c r="B73" s="245" t="s">
        <v>214</v>
      </c>
      <c r="C73" s="245"/>
      <c r="D73" s="245"/>
    </row>
    <row r="74" spans="1:8" ht="15" x14ac:dyDescent="0.2">
      <c r="B74" s="245" t="s">
        <v>217</v>
      </c>
      <c r="C74" s="245"/>
      <c r="D74" s="245"/>
    </row>
  </sheetData>
  <mergeCells count="66">
    <mergeCell ref="A14:A15"/>
    <mergeCell ref="B14:B15"/>
    <mergeCell ref="A11:H11"/>
    <mergeCell ref="E14:F14"/>
    <mergeCell ref="A4:H4"/>
    <mergeCell ref="E15:F15"/>
    <mergeCell ref="E5:F5"/>
    <mergeCell ref="E7:F7"/>
    <mergeCell ref="E9:H9"/>
    <mergeCell ref="E13:H13"/>
    <mergeCell ref="B6:H6"/>
    <mergeCell ref="E8:F8"/>
    <mergeCell ref="B12:H12"/>
    <mergeCell ref="F32:G32"/>
    <mergeCell ref="A18:H18"/>
    <mergeCell ref="B26:B28"/>
    <mergeCell ref="B30:H30"/>
    <mergeCell ref="B19:H19"/>
    <mergeCell ref="A31:A32"/>
    <mergeCell ref="B31:B32"/>
    <mergeCell ref="E20:H20"/>
    <mergeCell ref="E21:H21"/>
    <mergeCell ref="F31:G31"/>
    <mergeCell ref="A26:A28"/>
    <mergeCell ref="E24:H24"/>
    <mergeCell ref="A29:H29"/>
    <mergeCell ref="E23:H23"/>
    <mergeCell ref="E16:F16"/>
    <mergeCell ref="E17:H17"/>
    <mergeCell ref="E25:H25"/>
    <mergeCell ref="E22:H22"/>
    <mergeCell ref="C27:C28"/>
    <mergeCell ref="D27:D28"/>
    <mergeCell ref="E27:E28"/>
    <mergeCell ref="F27:F28"/>
    <mergeCell ref="G27:G28"/>
    <mergeCell ref="H27:H28"/>
    <mergeCell ref="C52:C53"/>
    <mergeCell ref="A52:A53"/>
    <mergeCell ref="B52:B53"/>
    <mergeCell ref="E39:H39"/>
    <mergeCell ref="E40:H40"/>
    <mergeCell ref="F34:G34"/>
    <mergeCell ref="E41:H41"/>
    <mergeCell ref="B51:H51"/>
    <mergeCell ref="B35:B36"/>
    <mergeCell ref="F35:G35"/>
    <mergeCell ref="F36:G36"/>
    <mergeCell ref="B38:H38"/>
    <mergeCell ref="A37:H37"/>
    <mergeCell ref="A1:H1"/>
    <mergeCell ref="A2:H2"/>
    <mergeCell ref="A3:H3"/>
    <mergeCell ref="B60:B62"/>
    <mergeCell ref="A60:A62"/>
    <mergeCell ref="A58:A59"/>
    <mergeCell ref="B58:B59"/>
    <mergeCell ref="A56:A57"/>
    <mergeCell ref="B56:B57"/>
    <mergeCell ref="A54:A55"/>
    <mergeCell ref="B54:B55"/>
    <mergeCell ref="C54:C55"/>
    <mergeCell ref="A33:A34"/>
    <mergeCell ref="B33:B34"/>
    <mergeCell ref="A35:A36"/>
    <mergeCell ref="F33:G33"/>
  </mergeCells>
  <printOptions horizontalCentered="1"/>
  <pageMargins left="0.70866141732283472" right="0.9055118110236221" top="0.59055118110236227" bottom="0.59055118110236227" header="0.51181102362204722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workbookViewId="0">
      <pane ySplit="5" topLeftCell="A6" activePane="bottomLeft" state="frozen"/>
      <selection pane="bottomLeft" activeCell="B23" sqref="B23"/>
    </sheetView>
  </sheetViews>
  <sheetFormatPr defaultColWidth="9.140625" defaultRowHeight="12.75" x14ac:dyDescent="0.2"/>
  <cols>
    <col min="1" max="1" width="2.42578125" style="17" customWidth="1"/>
    <col min="2" max="2" width="16.7109375" style="17" customWidth="1"/>
    <col min="3" max="3" width="16.7109375" style="19" customWidth="1"/>
    <col min="4" max="10" width="16.7109375" style="17" customWidth="1"/>
    <col min="11" max="16384" width="9.140625" style="17"/>
  </cols>
  <sheetData>
    <row r="1" spans="2:10" ht="31.9" customHeight="1" thickBot="1" x14ac:dyDescent="0.25">
      <c r="B1" s="585" t="s">
        <v>234</v>
      </c>
      <c r="C1" s="586"/>
      <c r="D1" s="586"/>
      <c r="E1" s="586"/>
      <c r="F1" s="586"/>
      <c r="G1" s="586"/>
      <c r="H1" s="586"/>
      <c r="I1" s="586"/>
      <c r="J1" s="587"/>
    </row>
    <row r="2" spans="2:10" ht="25.15" customHeight="1" thickBot="1" x14ac:dyDescent="0.25">
      <c r="B2" s="598" t="s">
        <v>123</v>
      </c>
      <c r="C2" s="599"/>
      <c r="D2" s="599"/>
      <c r="E2" s="599"/>
      <c r="F2" s="599"/>
      <c r="G2" s="599"/>
      <c r="H2" s="599"/>
      <c r="I2" s="599"/>
      <c r="J2" s="600"/>
    </row>
    <row r="3" spans="2:10" ht="25.15" customHeight="1" thickBot="1" x14ac:dyDescent="0.25">
      <c r="B3" s="575" t="s">
        <v>174</v>
      </c>
      <c r="C3" s="576"/>
      <c r="D3" s="576"/>
      <c r="E3" s="576"/>
      <c r="F3" s="576"/>
      <c r="G3" s="576"/>
      <c r="H3" s="576"/>
      <c r="I3" s="576"/>
      <c r="J3" s="577"/>
    </row>
    <row r="4" spans="2:10" ht="21.75" customHeight="1" x14ac:dyDescent="0.2">
      <c r="B4" s="596" t="s">
        <v>94</v>
      </c>
      <c r="C4" s="588" t="s">
        <v>51</v>
      </c>
      <c r="D4" s="590" t="s">
        <v>61</v>
      </c>
      <c r="E4" s="590" t="s">
        <v>59</v>
      </c>
      <c r="F4" s="590" t="s">
        <v>70</v>
      </c>
      <c r="G4" s="592" t="s">
        <v>118</v>
      </c>
      <c r="H4" s="590" t="s">
        <v>68</v>
      </c>
      <c r="I4" s="590" t="s">
        <v>119</v>
      </c>
      <c r="J4" s="594" t="s">
        <v>69</v>
      </c>
    </row>
    <row r="5" spans="2:10" ht="33" customHeight="1" x14ac:dyDescent="0.2">
      <c r="B5" s="597"/>
      <c r="C5" s="589"/>
      <c r="D5" s="591"/>
      <c r="E5" s="591"/>
      <c r="F5" s="591"/>
      <c r="G5" s="593"/>
      <c r="H5" s="591"/>
      <c r="I5" s="591"/>
      <c r="J5" s="595"/>
    </row>
    <row r="6" spans="2:10" ht="25.15" customHeight="1" x14ac:dyDescent="0.2">
      <c r="B6" s="582" t="s">
        <v>180</v>
      </c>
      <c r="C6" s="583"/>
      <c r="D6" s="583"/>
      <c r="E6" s="583"/>
      <c r="F6" s="583"/>
      <c r="G6" s="583"/>
      <c r="H6" s="583"/>
      <c r="I6" s="583"/>
      <c r="J6" s="584"/>
    </row>
    <row r="7" spans="2:10" ht="19.899999999999999" customHeight="1" x14ac:dyDescent="0.2">
      <c r="B7" s="227" t="s">
        <v>175</v>
      </c>
      <c r="C7" s="120">
        <v>40</v>
      </c>
      <c r="D7" s="121">
        <v>10</v>
      </c>
      <c r="E7" s="122">
        <v>1.1000000000000001</v>
      </c>
      <c r="F7" s="122">
        <v>0.8</v>
      </c>
      <c r="G7" s="122">
        <f>D7*0.25*0.25*3.1416</f>
        <v>1.9635</v>
      </c>
      <c r="H7" s="122">
        <f t="shared" ref="H7:H11" si="0">D7*E7*F7</f>
        <v>8.8000000000000007</v>
      </c>
      <c r="I7" s="122">
        <f t="shared" ref="I7:I11" si="1">D7*F7*0.1</f>
        <v>0.8</v>
      </c>
      <c r="J7" s="228">
        <f t="shared" ref="J7:J11" si="2">H7-G7-I7</f>
        <v>6.0365000000000011</v>
      </c>
    </row>
    <row r="8" spans="2:10" ht="19.899999999999999" customHeight="1" x14ac:dyDescent="0.2">
      <c r="B8" s="227" t="s">
        <v>176</v>
      </c>
      <c r="C8" s="120">
        <v>60</v>
      </c>
      <c r="D8" s="121">
        <v>29</v>
      </c>
      <c r="E8" s="122">
        <v>1.3</v>
      </c>
      <c r="F8" s="122">
        <v>1</v>
      </c>
      <c r="G8" s="122">
        <f>D8*0.35*0.35*3.1416</f>
        <v>11.160533999999998</v>
      </c>
      <c r="H8" s="122">
        <f t="shared" si="0"/>
        <v>37.700000000000003</v>
      </c>
      <c r="I8" s="122">
        <f t="shared" si="1"/>
        <v>2.9000000000000004</v>
      </c>
      <c r="J8" s="228">
        <f t="shared" si="2"/>
        <v>23.639466000000006</v>
      </c>
    </row>
    <row r="9" spans="2:10" ht="19.899999999999999" customHeight="1" x14ac:dyDescent="0.2">
      <c r="B9" s="227" t="s">
        <v>177</v>
      </c>
      <c r="C9" s="120">
        <v>40</v>
      </c>
      <c r="D9" s="121">
        <v>10</v>
      </c>
      <c r="E9" s="122">
        <v>1.1000000000000001</v>
      </c>
      <c r="F9" s="122">
        <v>0.8</v>
      </c>
      <c r="G9" s="122">
        <f>D9*0.25*0.25*3.1416</f>
        <v>1.9635</v>
      </c>
      <c r="H9" s="122">
        <f t="shared" si="0"/>
        <v>8.8000000000000007</v>
      </c>
      <c r="I9" s="122">
        <f t="shared" si="1"/>
        <v>0.8</v>
      </c>
      <c r="J9" s="228">
        <f t="shared" si="2"/>
        <v>6.0365000000000011</v>
      </c>
    </row>
    <row r="10" spans="2:10" ht="19.899999999999999" customHeight="1" x14ac:dyDescent="0.2">
      <c r="B10" s="227" t="s">
        <v>178</v>
      </c>
      <c r="C10" s="120">
        <v>60</v>
      </c>
      <c r="D10" s="121">
        <v>33</v>
      </c>
      <c r="E10" s="122">
        <v>1.3</v>
      </c>
      <c r="F10" s="122">
        <v>1</v>
      </c>
      <c r="G10" s="122">
        <f>D10*0.35*0.35*3.1416</f>
        <v>12.699917999999998</v>
      </c>
      <c r="H10" s="122">
        <f t="shared" si="0"/>
        <v>42.9</v>
      </c>
      <c r="I10" s="122">
        <f t="shared" si="1"/>
        <v>3.3000000000000003</v>
      </c>
      <c r="J10" s="228">
        <f t="shared" si="2"/>
        <v>26.900082000000001</v>
      </c>
    </row>
    <row r="11" spans="2:10" ht="19.899999999999999" customHeight="1" x14ac:dyDescent="0.2">
      <c r="B11" s="227" t="s">
        <v>179</v>
      </c>
      <c r="C11" s="120">
        <v>40</v>
      </c>
      <c r="D11" s="121">
        <v>10</v>
      </c>
      <c r="E11" s="122">
        <v>1.1000000000000001</v>
      </c>
      <c r="F11" s="122">
        <v>0.8</v>
      </c>
      <c r="G11" s="122">
        <f>D11*0.25*0.25*3.1416</f>
        <v>1.9635</v>
      </c>
      <c r="H11" s="122">
        <f t="shared" si="0"/>
        <v>8.8000000000000007</v>
      </c>
      <c r="I11" s="122">
        <f t="shared" si="1"/>
        <v>0.8</v>
      </c>
      <c r="J11" s="228">
        <f t="shared" si="2"/>
        <v>6.0365000000000011</v>
      </c>
    </row>
    <row r="12" spans="2:10" ht="19.899999999999999" customHeight="1" thickBot="1" x14ac:dyDescent="0.25">
      <c r="B12" s="229" t="s">
        <v>17</v>
      </c>
      <c r="C12" s="230"/>
      <c r="D12" s="231">
        <f>SUM(D7:D11)</f>
        <v>92</v>
      </c>
      <c r="E12" s="232"/>
      <c r="F12" s="232"/>
      <c r="G12" s="232"/>
      <c r="H12" s="232">
        <f>SUM(H7:H11)</f>
        <v>106.99999999999999</v>
      </c>
      <c r="I12" s="232">
        <f>SUM(I7:I11)</f>
        <v>8.6000000000000014</v>
      </c>
      <c r="J12" s="233">
        <f>SUM(J7:J11)</f>
        <v>68.649048000000008</v>
      </c>
    </row>
    <row r="13" spans="2:10" ht="19.899999999999999" customHeight="1" thickBot="1" x14ac:dyDescent="0.25">
      <c r="B13" s="220"/>
      <c r="C13" s="221"/>
      <c r="D13" s="222"/>
      <c r="E13" s="223"/>
      <c r="F13" s="223"/>
      <c r="G13" s="223"/>
      <c r="H13" s="223"/>
      <c r="I13" s="223"/>
      <c r="J13" s="223"/>
    </row>
    <row r="14" spans="2:10" ht="23.45" customHeight="1" x14ac:dyDescent="0.2">
      <c r="B14" s="215" t="s">
        <v>173</v>
      </c>
      <c r="C14" s="216"/>
      <c r="D14" s="217"/>
      <c r="E14" s="217"/>
      <c r="F14" s="217"/>
      <c r="G14" s="294" t="s">
        <v>185</v>
      </c>
      <c r="H14" s="18"/>
    </row>
    <row r="15" spans="2:10" ht="19.899999999999999" customHeight="1" x14ac:dyDescent="0.2">
      <c r="B15" s="578" t="s">
        <v>235</v>
      </c>
      <c r="C15" s="579"/>
      <c r="D15" s="579"/>
      <c r="E15" s="579"/>
      <c r="F15" s="579"/>
      <c r="G15" s="234">
        <v>62</v>
      </c>
    </row>
    <row r="16" spans="2:10" ht="19.899999999999999" customHeight="1" x14ac:dyDescent="0.2">
      <c r="B16" s="578" t="s">
        <v>144</v>
      </c>
      <c r="C16" s="579"/>
      <c r="D16" s="579"/>
      <c r="E16" s="579"/>
      <c r="F16" s="579"/>
      <c r="G16" s="234">
        <v>30</v>
      </c>
    </row>
    <row r="17" spans="2:7" ht="19.899999999999999" customHeight="1" x14ac:dyDescent="0.2">
      <c r="B17" s="572" t="s">
        <v>115</v>
      </c>
      <c r="C17" s="573"/>
      <c r="D17" s="573"/>
      <c r="E17" s="573"/>
      <c r="F17" s="574"/>
      <c r="G17" s="234">
        <f>H12</f>
        <v>106.99999999999999</v>
      </c>
    </row>
    <row r="18" spans="2:7" ht="19.899999999999999" customHeight="1" x14ac:dyDescent="0.2">
      <c r="B18" s="578" t="s">
        <v>116</v>
      </c>
      <c r="C18" s="579"/>
      <c r="D18" s="579"/>
      <c r="E18" s="579"/>
      <c r="F18" s="579"/>
      <c r="G18" s="234">
        <f>I12</f>
        <v>8.6000000000000014</v>
      </c>
    </row>
    <row r="19" spans="2:7" ht="19.899999999999999" customHeight="1" x14ac:dyDescent="0.2">
      <c r="B19" s="578" t="s">
        <v>117</v>
      </c>
      <c r="C19" s="579"/>
      <c r="D19" s="579"/>
      <c r="E19" s="579"/>
      <c r="F19" s="579"/>
      <c r="G19" s="234">
        <f>J12</f>
        <v>68.649048000000008</v>
      </c>
    </row>
    <row r="20" spans="2:7" ht="19.899999999999999" customHeight="1" thickBot="1" x14ac:dyDescent="0.25">
      <c r="B20" s="580" t="s">
        <v>181</v>
      </c>
      <c r="C20" s="581"/>
      <c r="D20" s="581"/>
      <c r="E20" s="581"/>
      <c r="F20" s="581"/>
      <c r="G20" s="235">
        <v>6</v>
      </c>
    </row>
    <row r="21" spans="2:7" ht="18.600000000000001" customHeight="1" x14ac:dyDescent="0.2">
      <c r="E21" s="30"/>
      <c r="F21" s="30"/>
      <c r="G21" s="30"/>
    </row>
    <row r="22" spans="2:7" x14ac:dyDescent="0.2">
      <c r="E22" s="30"/>
      <c r="F22" s="30"/>
      <c r="G22" s="30"/>
    </row>
    <row r="23" spans="2:7" ht="15" x14ac:dyDescent="0.2">
      <c r="C23" s="244"/>
      <c r="D23" s="244" t="s">
        <v>231</v>
      </c>
      <c r="E23" s="259"/>
    </row>
    <row r="24" spans="2:7" ht="15" x14ac:dyDescent="0.2">
      <c r="C24" s="244"/>
      <c r="D24" s="244"/>
      <c r="E24" s="259"/>
    </row>
    <row r="25" spans="2:7" ht="15" x14ac:dyDescent="0.2">
      <c r="C25" s="274"/>
      <c r="D25" s="274"/>
      <c r="E25" s="275"/>
    </row>
    <row r="26" spans="2:7" ht="15" x14ac:dyDescent="0.2">
      <c r="C26" s="269" t="s">
        <v>215</v>
      </c>
      <c r="D26" s="269"/>
      <c r="E26" s="269"/>
    </row>
    <row r="27" spans="2:7" ht="15" x14ac:dyDescent="0.2">
      <c r="C27" s="245" t="s">
        <v>216</v>
      </c>
      <c r="D27" s="245"/>
      <c r="E27" s="245"/>
    </row>
    <row r="28" spans="2:7" ht="15" x14ac:dyDescent="0.2">
      <c r="C28" s="245"/>
      <c r="D28" s="245"/>
      <c r="E28" s="245"/>
    </row>
    <row r="29" spans="2:7" ht="15" x14ac:dyDescent="0.2">
      <c r="C29" s="245" t="s">
        <v>214</v>
      </c>
      <c r="D29" s="245"/>
      <c r="E29" s="245"/>
    </row>
    <row r="30" spans="2:7" ht="15" x14ac:dyDescent="0.2">
      <c r="C30" s="245" t="s">
        <v>217</v>
      </c>
      <c r="D30" s="245"/>
      <c r="E30" s="245"/>
    </row>
    <row r="31" spans="2:7" ht="15" x14ac:dyDescent="0.2">
      <c r="C31" s="245"/>
      <c r="D31" s="245"/>
      <c r="E31" s="245"/>
    </row>
  </sheetData>
  <mergeCells count="19">
    <mergeCell ref="B1:J1"/>
    <mergeCell ref="C4:C5"/>
    <mergeCell ref="D4:D5"/>
    <mergeCell ref="G4:G5"/>
    <mergeCell ref="J4:J5"/>
    <mergeCell ref="E4:E5"/>
    <mergeCell ref="F4:F5"/>
    <mergeCell ref="H4:H5"/>
    <mergeCell ref="I4:I5"/>
    <mergeCell ref="B4:B5"/>
    <mergeCell ref="B2:J2"/>
    <mergeCell ref="B17:F17"/>
    <mergeCell ref="B3:J3"/>
    <mergeCell ref="B19:F19"/>
    <mergeCell ref="B20:F20"/>
    <mergeCell ref="B6:J6"/>
    <mergeCell ref="B15:F15"/>
    <mergeCell ref="B16:F16"/>
    <mergeCell ref="B18:F18"/>
  </mergeCells>
  <pageMargins left="0.51181102362204722" right="0.51181102362204722" top="0.78740157480314965" bottom="0.78740157480314965" header="0.31496062992125984" footer="0.31496062992125984"/>
  <pageSetup paperSize="9" scale="57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R9" sqref="R9"/>
    </sheetView>
  </sheetViews>
  <sheetFormatPr defaultRowHeight="12.75" x14ac:dyDescent="0.2"/>
  <cols>
    <col min="2" max="2" width="9.5703125" bestFit="1" customWidth="1"/>
    <col min="6" max="6" width="10" customWidth="1"/>
    <col min="9" max="9" width="9.7109375" customWidth="1"/>
    <col min="10" max="10" width="11.42578125" customWidth="1"/>
  </cols>
  <sheetData>
    <row r="1" spans="1:10" ht="18" x14ac:dyDescent="0.2">
      <c r="A1" s="601" t="s">
        <v>145</v>
      </c>
      <c r="B1" s="602"/>
      <c r="C1" s="602"/>
      <c r="D1" s="602"/>
      <c r="E1" s="602"/>
      <c r="F1" s="602"/>
      <c r="G1" s="602"/>
      <c r="H1" s="602"/>
      <c r="I1" s="602"/>
      <c r="J1" s="603"/>
    </row>
    <row r="2" spans="1:10" ht="13.5" thickBot="1" x14ac:dyDescent="0.25">
      <c r="A2" s="175"/>
    </row>
    <row r="3" spans="1:10" ht="18.75" customHeight="1" x14ac:dyDescent="0.2">
      <c r="A3" s="311" t="s">
        <v>229</v>
      </c>
      <c r="B3" s="312"/>
      <c r="C3" s="312"/>
      <c r="D3" s="312"/>
      <c r="E3" s="312"/>
      <c r="F3" s="312" t="s">
        <v>184</v>
      </c>
      <c r="G3" s="312"/>
      <c r="H3" s="312"/>
      <c r="I3" s="312" t="s">
        <v>233</v>
      </c>
      <c r="J3" s="313"/>
    </row>
    <row r="4" spans="1:10" ht="21.75" customHeight="1" x14ac:dyDescent="0.2">
      <c r="A4" s="314" t="s">
        <v>172</v>
      </c>
      <c r="B4" s="296"/>
      <c r="C4" s="296"/>
      <c r="D4" s="296"/>
      <c r="E4" s="296"/>
      <c r="F4" s="296"/>
      <c r="G4" s="296"/>
      <c r="H4" s="296"/>
      <c r="I4" s="296" t="s">
        <v>256</v>
      </c>
      <c r="J4" s="315"/>
    </row>
    <row r="5" spans="1:10" ht="16.5" customHeight="1" x14ac:dyDescent="0.25">
      <c r="A5" s="604" t="s">
        <v>146</v>
      </c>
      <c r="B5" s="605"/>
      <c r="C5" s="605"/>
      <c r="D5" s="605"/>
      <c r="E5" s="605"/>
      <c r="F5" s="605"/>
      <c r="G5" s="605"/>
      <c r="H5" s="605"/>
      <c r="I5" s="605"/>
      <c r="J5" s="606"/>
    </row>
    <row r="6" spans="1:10" ht="24" customHeight="1" x14ac:dyDescent="0.2">
      <c r="A6" s="610" t="s">
        <v>152</v>
      </c>
      <c r="B6" s="607" t="s">
        <v>147</v>
      </c>
      <c r="C6" s="607"/>
      <c r="D6" s="607" t="s">
        <v>148</v>
      </c>
      <c r="E6" s="607"/>
      <c r="F6" s="297" t="s">
        <v>149</v>
      </c>
      <c r="G6" s="607" t="s">
        <v>150</v>
      </c>
      <c r="H6" s="607"/>
      <c r="I6" s="608" t="s">
        <v>151</v>
      </c>
      <c r="J6" s="609"/>
    </row>
    <row r="7" spans="1:10" ht="24.95" customHeight="1" x14ac:dyDescent="0.2">
      <c r="A7" s="611"/>
      <c r="B7" s="224" t="s">
        <v>153</v>
      </c>
      <c r="C7" s="224" t="s">
        <v>154</v>
      </c>
      <c r="D7" s="224" t="s">
        <v>153</v>
      </c>
      <c r="E7" s="224" t="s">
        <v>154</v>
      </c>
      <c r="F7" s="224" t="s">
        <v>155</v>
      </c>
      <c r="G7" s="224" t="s">
        <v>153</v>
      </c>
      <c r="H7" s="224" t="s">
        <v>154</v>
      </c>
      <c r="I7" s="224" t="s">
        <v>153</v>
      </c>
      <c r="J7" s="318" t="s">
        <v>154</v>
      </c>
    </row>
    <row r="8" spans="1:10" ht="24.95" customHeight="1" x14ac:dyDescent="0.2">
      <c r="A8" s="316">
        <v>0</v>
      </c>
      <c r="B8" s="208">
        <v>0</v>
      </c>
      <c r="C8" s="208">
        <v>1.2010000000000001</v>
      </c>
      <c r="D8" s="208">
        <f>SUM(B8)</f>
        <v>0</v>
      </c>
      <c r="E8" s="208">
        <f>SUM(C8)</f>
        <v>1.2010000000000001</v>
      </c>
      <c r="F8" s="207"/>
      <c r="G8" s="207"/>
      <c r="H8" s="207"/>
      <c r="I8" s="207"/>
      <c r="J8" s="317"/>
    </row>
    <row r="9" spans="1:10" ht="24.95" customHeight="1" x14ac:dyDescent="0.2">
      <c r="A9" s="319"/>
      <c r="B9" s="208"/>
      <c r="C9" s="208"/>
      <c r="D9" s="208"/>
      <c r="E9" s="208"/>
      <c r="F9" s="176">
        <v>10</v>
      </c>
      <c r="G9" s="176">
        <f>SUM((B8*F9)+(B10*F9))</f>
        <v>1.5609999999999999</v>
      </c>
      <c r="H9" s="176">
        <v>0</v>
      </c>
      <c r="I9" s="176">
        <f>SUM(G9)</f>
        <v>1.5609999999999999</v>
      </c>
      <c r="J9" s="320">
        <f>SUM(H9)</f>
        <v>0</v>
      </c>
    </row>
    <row r="10" spans="1:10" ht="24.95" customHeight="1" x14ac:dyDescent="0.2">
      <c r="A10" s="316">
        <v>1</v>
      </c>
      <c r="B10" s="208">
        <v>0.15609999999999999</v>
      </c>
      <c r="C10" s="208">
        <v>0.27039999999999997</v>
      </c>
      <c r="D10" s="208">
        <f>SUM(D8+B10)</f>
        <v>0.15609999999999999</v>
      </c>
      <c r="E10" s="208">
        <f>SUM(E8+C10)</f>
        <v>1.4714</v>
      </c>
      <c r="F10" s="207"/>
      <c r="G10" s="176"/>
      <c r="H10" s="176"/>
      <c r="I10" s="176"/>
      <c r="J10" s="320"/>
    </row>
    <row r="11" spans="1:10" ht="24.95" customHeight="1" x14ac:dyDescent="0.2">
      <c r="A11" s="319"/>
      <c r="B11" s="208"/>
      <c r="C11" s="208"/>
      <c r="D11" s="208"/>
      <c r="E11" s="208"/>
      <c r="F11" s="176">
        <v>10</v>
      </c>
      <c r="G11" s="176">
        <f>SUM((B10*F11)+(B12*F11))</f>
        <v>12.934999999999999</v>
      </c>
      <c r="H11" s="176">
        <f>SUM(C10*F11+C12*F11)</f>
        <v>4.5489999999999995</v>
      </c>
      <c r="I11" s="176">
        <f>SUM(I9+G11)</f>
        <v>14.495999999999999</v>
      </c>
      <c r="J11" s="320">
        <f>SUM(J9+H11)</f>
        <v>4.5489999999999995</v>
      </c>
    </row>
    <row r="12" spans="1:10" ht="24.95" customHeight="1" x14ac:dyDescent="0.2">
      <c r="A12" s="316">
        <v>2</v>
      </c>
      <c r="B12" s="208">
        <v>1.1374</v>
      </c>
      <c r="C12" s="208">
        <v>0.1845</v>
      </c>
      <c r="D12" s="208">
        <f>SUM(D10+B12)</f>
        <v>1.2934999999999999</v>
      </c>
      <c r="E12" s="208">
        <f>SUM(E10+C12)</f>
        <v>1.6558999999999999</v>
      </c>
      <c r="F12" s="207"/>
      <c r="G12" s="176"/>
      <c r="H12" s="176"/>
      <c r="I12" s="176"/>
      <c r="J12" s="320"/>
    </row>
    <row r="13" spans="1:10" ht="24.95" customHeight="1" x14ac:dyDescent="0.2">
      <c r="A13" s="319"/>
      <c r="B13" s="208"/>
      <c r="C13" s="208"/>
      <c r="D13" s="208"/>
      <c r="E13" s="208"/>
      <c r="F13" s="176">
        <v>10</v>
      </c>
      <c r="G13" s="176">
        <f>SUM((B12*F13)+(B14*F13))</f>
        <v>19.526</v>
      </c>
      <c r="H13" s="176">
        <f>SUM(C12*F13+C14*F13)</f>
        <v>4.0519999999999996</v>
      </c>
      <c r="I13" s="176">
        <f>SUM(I11+G13)</f>
        <v>34.021999999999998</v>
      </c>
      <c r="J13" s="320">
        <f>SUM(J11+H13)</f>
        <v>8.6009999999999991</v>
      </c>
    </row>
    <row r="14" spans="1:10" ht="24.95" customHeight="1" x14ac:dyDescent="0.2">
      <c r="A14" s="316">
        <v>3</v>
      </c>
      <c r="B14" s="208">
        <v>0.81520000000000004</v>
      </c>
      <c r="C14" s="208">
        <v>0.22070000000000001</v>
      </c>
      <c r="D14" s="208">
        <f>SUM(D12+B14)</f>
        <v>2.1086999999999998</v>
      </c>
      <c r="E14" s="208">
        <f>SUM(E12+C14)</f>
        <v>1.8765999999999998</v>
      </c>
      <c r="F14" s="207"/>
      <c r="G14" s="176"/>
      <c r="H14" s="176"/>
      <c r="I14" s="176"/>
      <c r="J14" s="320"/>
    </row>
    <row r="15" spans="1:10" ht="24.95" customHeight="1" x14ac:dyDescent="0.2">
      <c r="A15" s="319"/>
      <c r="B15" s="208"/>
      <c r="C15" s="208"/>
      <c r="D15" s="208"/>
      <c r="E15" s="208"/>
      <c r="F15" s="176">
        <v>10</v>
      </c>
      <c r="G15" s="176">
        <f>SUM((B14*F15)+(B16*F15))</f>
        <v>17.64</v>
      </c>
      <c r="H15" s="176">
        <f>SUM(C14*F15+C16*F15)</f>
        <v>4.2240000000000002</v>
      </c>
      <c r="I15" s="176">
        <f>SUM(I13+G15)</f>
        <v>51.661999999999999</v>
      </c>
      <c r="J15" s="320">
        <f>SUM(J13+H15)</f>
        <v>12.824999999999999</v>
      </c>
    </row>
    <row r="16" spans="1:10" ht="24.95" customHeight="1" x14ac:dyDescent="0.2">
      <c r="A16" s="316" t="s">
        <v>232</v>
      </c>
      <c r="B16" s="208">
        <v>0.94879999999999998</v>
      </c>
      <c r="C16" s="208">
        <v>0.20169999999999999</v>
      </c>
      <c r="D16" s="208">
        <f>SUM(D14+B16)</f>
        <v>3.0574999999999997</v>
      </c>
      <c r="E16" s="208">
        <f>SUM(E14+C16)</f>
        <v>2.0782999999999996</v>
      </c>
      <c r="F16" s="207"/>
      <c r="G16" s="176"/>
      <c r="H16" s="176"/>
      <c r="I16" s="176"/>
      <c r="J16" s="320"/>
    </row>
    <row r="17" spans="1:10" ht="24.95" customHeight="1" x14ac:dyDescent="0.2">
      <c r="A17" s="319"/>
      <c r="B17" s="208"/>
      <c r="C17" s="208"/>
      <c r="D17" s="208"/>
      <c r="E17" s="208"/>
      <c r="F17" s="176">
        <v>10</v>
      </c>
      <c r="G17" s="176">
        <f t="shared" ref="G17" si="0">SUM((B16*F17)+(B18*F17))</f>
        <v>9.4879999999999995</v>
      </c>
      <c r="H17" s="176">
        <f t="shared" ref="H17" si="1">SUM(C16*F17+C18*F17)</f>
        <v>2.0169999999999999</v>
      </c>
      <c r="I17" s="176">
        <f>SUM(I15+G17)</f>
        <v>61.15</v>
      </c>
      <c r="J17" s="320">
        <f>SUM(J15+H17)</f>
        <v>14.841999999999999</v>
      </c>
    </row>
    <row r="18" spans="1:10" ht="20.100000000000001" customHeight="1" x14ac:dyDescent="0.2">
      <c r="A18" s="612" t="s">
        <v>17</v>
      </c>
      <c r="B18" s="613"/>
      <c r="C18" s="614"/>
      <c r="D18" s="210">
        <f>SUM(D16)</f>
        <v>3.0574999999999997</v>
      </c>
      <c r="E18" s="210">
        <f>SUM(E16)</f>
        <v>2.0782999999999996</v>
      </c>
      <c r="F18" s="212"/>
      <c r="G18" s="209"/>
      <c r="H18" s="211"/>
      <c r="I18" s="212"/>
      <c r="J18" s="320"/>
    </row>
    <row r="19" spans="1:10" ht="33.75" customHeight="1" x14ac:dyDescent="0.2">
      <c r="A19" s="615" t="s">
        <v>156</v>
      </c>
      <c r="B19" s="616"/>
      <c r="C19" s="617"/>
      <c r="D19" s="225">
        <f>E18</f>
        <v>2.0782999999999996</v>
      </c>
      <c r="E19" s="201" t="s">
        <v>157</v>
      </c>
      <c r="F19" s="201"/>
      <c r="G19" s="621" t="s">
        <v>158</v>
      </c>
      <c r="H19" s="622"/>
      <c r="I19" s="200">
        <f>J17</f>
        <v>14.841999999999999</v>
      </c>
      <c r="J19" s="202" t="s">
        <v>159</v>
      </c>
    </row>
    <row r="20" spans="1:10" ht="31.5" customHeight="1" thickBot="1" x14ac:dyDescent="0.25">
      <c r="A20" s="618" t="s">
        <v>160</v>
      </c>
      <c r="B20" s="619"/>
      <c r="C20" s="620"/>
      <c r="D20" s="226">
        <f>D18</f>
        <v>3.0574999999999997</v>
      </c>
      <c r="E20" s="204" t="s">
        <v>157</v>
      </c>
      <c r="F20" s="205"/>
      <c r="G20" s="623" t="s">
        <v>161</v>
      </c>
      <c r="H20" s="620"/>
      <c r="I20" s="203">
        <v>61.15</v>
      </c>
      <c r="J20" s="206" t="s">
        <v>159</v>
      </c>
    </row>
    <row r="21" spans="1:10" x14ac:dyDescent="0.2">
      <c r="B21" s="213"/>
      <c r="C21" s="213"/>
      <c r="D21" s="213"/>
      <c r="E21" s="213"/>
      <c r="F21" s="214"/>
      <c r="G21" s="214"/>
      <c r="H21" s="213"/>
      <c r="I21" s="214"/>
      <c r="J21" s="213"/>
    </row>
    <row r="23" spans="1:10" ht="15" x14ac:dyDescent="0.2">
      <c r="B23" s="244"/>
      <c r="C23" s="244" t="s">
        <v>231</v>
      </c>
      <c r="D23" s="259"/>
    </row>
    <row r="24" spans="1:10" ht="15" x14ac:dyDescent="0.2">
      <c r="B24" s="244"/>
      <c r="C24" s="244"/>
      <c r="D24" s="259"/>
    </row>
    <row r="25" spans="1:10" ht="15" x14ac:dyDescent="0.2">
      <c r="B25" s="274"/>
      <c r="C25" s="274"/>
      <c r="D25" s="275"/>
    </row>
    <row r="26" spans="1:10" ht="15" x14ac:dyDescent="0.2">
      <c r="B26" s="269" t="s">
        <v>215</v>
      </c>
      <c r="C26" s="269"/>
      <c r="D26" s="269"/>
    </row>
    <row r="27" spans="1:10" ht="15" x14ac:dyDescent="0.2">
      <c r="B27" s="245" t="s">
        <v>216</v>
      </c>
      <c r="C27" s="245"/>
      <c r="D27" s="245"/>
    </row>
    <row r="28" spans="1:10" ht="15" x14ac:dyDescent="0.2">
      <c r="B28" s="245"/>
      <c r="C28" s="245"/>
      <c r="D28" s="245"/>
    </row>
    <row r="29" spans="1:10" ht="15" x14ac:dyDescent="0.2">
      <c r="B29" s="245" t="s">
        <v>214</v>
      </c>
      <c r="C29" s="245"/>
      <c r="D29" s="245"/>
    </row>
    <row r="30" spans="1:10" ht="15" x14ac:dyDescent="0.2">
      <c r="B30" s="245" t="s">
        <v>217</v>
      </c>
      <c r="C30" s="245"/>
      <c r="D30" s="245"/>
    </row>
    <row r="31" spans="1:10" ht="15" x14ac:dyDescent="0.2">
      <c r="B31" s="245"/>
      <c r="C31" s="245"/>
      <c r="D31" s="245"/>
    </row>
  </sheetData>
  <mergeCells count="12">
    <mergeCell ref="A18:C18"/>
    <mergeCell ref="A19:C19"/>
    <mergeCell ref="A20:C20"/>
    <mergeCell ref="G19:H19"/>
    <mergeCell ref="G20:H20"/>
    <mergeCell ref="A1:J1"/>
    <mergeCell ref="A5:J5"/>
    <mergeCell ref="B6:C6"/>
    <mergeCell ref="D6:E6"/>
    <mergeCell ref="G6:H6"/>
    <mergeCell ref="I6:J6"/>
    <mergeCell ref="A6:A7"/>
  </mergeCells>
  <pageMargins left="0.31496062992125984" right="0.31496062992125984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A1:O46"/>
  <sheetViews>
    <sheetView zoomScale="80" zoomScaleNormal="80" workbookViewId="0">
      <selection activeCell="M14" sqref="M14:M16"/>
    </sheetView>
  </sheetViews>
  <sheetFormatPr defaultRowHeight="12.75" x14ac:dyDescent="0.2"/>
  <cols>
    <col min="1" max="1" width="13.28515625" customWidth="1"/>
    <col min="2" max="2" width="11.42578125" customWidth="1"/>
    <col min="3" max="3" width="13.28515625" customWidth="1"/>
    <col min="4" max="4" width="10.42578125" customWidth="1"/>
    <col min="7" max="7" width="9.7109375" customWidth="1"/>
    <col min="10" max="10" width="22.5703125" customWidth="1"/>
    <col min="11" max="11" width="14" customWidth="1"/>
    <col min="12" max="12" width="16.5703125" bestFit="1" customWidth="1"/>
    <col min="13" max="13" width="11.5703125" bestFit="1" customWidth="1"/>
  </cols>
  <sheetData>
    <row r="1" spans="1:15" ht="13.5" thickBot="1" x14ac:dyDescent="0.25"/>
    <row r="2" spans="1:15" ht="25.5" customHeight="1" x14ac:dyDescent="0.2">
      <c r="A2" s="629" t="s">
        <v>228</v>
      </c>
      <c r="B2" s="630"/>
      <c r="C2" s="630"/>
      <c r="D2" s="630"/>
      <c r="E2" s="630"/>
      <c r="F2" s="630"/>
      <c r="G2" s="630"/>
      <c r="H2" s="630"/>
      <c r="I2" s="630"/>
      <c r="J2" s="630"/>
      <c r="K2" s="630"/>
      <c r="L2" s="630"/>
      <c r="M2" s="631"/>
      <c r="N2" s="11"/>
      <c r="O2" s="11"/>
    </row>
    <row r="3" spans="1:15" ht="33" customHeight="1" thickBot="1" x14ac:dyDescent="0.25">
      <c r="A3" s="633" t="s">
        <v>166</v>
      </c>
      <c r="B3" s="634"/>
      <c r="C3" s="634"/>
      <c r="D3" s="634"/>
      <c r="E3" s="634"/>
      <c r="F3" s="634"/>
      <c r="G3" s="634"/>
      <c r="H3" s="634"/>
      <c r="I3" s="634"/>
      <c r="J3" s="634"/>
      <c r="K3" s="634"/>
      <c r="L3" s="634"/>
      <c r="M3" s="635"/>
      <c r="N3" s="10"/>
      <c r="O3" s="10"/>
    </row>
    <row r="5" spans="1:15" ht="24.95" customHeight="1" x14ac:dyDescent="0.25">
      <c r="A5" s="246" t="s">
        <v>229</v>
      </c>
      <c r="B5" s="245"/>
      <c r="C5" s="245"/>
      <c r="D5" s="245"/>
      <c r="E5" s="245"/>
      <c r="F5" s="247" t="str">
        <f>A5</f>
        <v>RUA ALAGOAS</v>
      </c>
      <c r="G5" s="245"/>
      <c r="H5" s="245"/>
      <c r="I5" s="245"/>
      <c r="J5" s="245"/>
      <c r="K5" s="245"/>
      <c r="L5" s="245"/>
      <c r="M5" s="245"/>
    </row>
    <row r="6" spans="1:15" ht="24.95" customHeight="1" thickBot="1" x14ac:dyDescent="0.25">
      <c r="A6" s="248" t="s">
        <v>114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</row>
    <row r="7" spans="1:15" s="9" customFormat="1" ht="24.95" customHeight="1" x14ac:dyDescent="0.2">
      <c r="A7" s="637" t="s">
        <v>74</v>
      </c>
      <c r="B7" s="638"/>
      <c r="C7" s="638" t="s">
        <v>77</v>
      </c>
      <c r="D7" s="639" t="s">
        <v>83</v>
      </c>
      <c r="E7" s="248"/>
      <c r="F7" s="632" t="s">
        <v>63</v>
      </c>
      <c r="G7" s="632"/>
      <c r="H7" s="632" t="s">
        <v>64</v>
      </c>
      <c r="I7" s="632"/>
      <c r="J7" s="632" t="s">
        <v>81</v>
      </c>
      <c r="K7" s="632" t="s">
        <v>61</v>
      </c>
      <c r="L7" s="632" t="s">
        <v>72</v>
      </c>
      <c r="M7" s="632" t="s">
        <v>83</v>
      </c>
    </row>
    <row r="8" spans="1:15" s="9" customFormat="1" ht="24.95" customHeight="1" x14ac:dyDescent="0.2">
      <c r="A8" s="249" t="s">
        <v>76</v>
      </c>
      <c r="B8" s="250" t="s">
        <v>75</v>
      </c>
      <c r="C8" s="632"/>
      <c r="D8" s="640"/>
      <c r="E8" s="248"/>
      <c r="F8" s="250" t="s">
        <v>65</v>
      </c>
      <c r="G8" s="251" t="s">
        <v>66</v>
      </c>
      <c r="H8" s="251" t="s">
        <v>65</v>
      </c>
      <c r="I8" s="250" t="s">
        <v>67</v>
      </c>
      <c r="J8" s="632"/>
      <c r="K8" s="632"/>
      <c r="L8" s="632"/>
      <c r="M8" s="632"/>
    </row>
    <row r="9" spans="1:15" s="9" customFormat="1" ht="24.95" customHeight="1" x14ac:dyDescent="0.2">
      <c r="A9" s="252">
        <v>1</v>
      </c>
      <c r="B9" s="253">
        <v>1</v>
      </c>
      <c r="C9" s="253" t="s">
        <v>78</v>
      </c>
      <c r="D9" s="254">
        <v>0.4</v>
      </c>
      <c r="E9" s="248"/>
      <c r="F9" s="255">
        <v>0</v>
      </c>
      <c r="G9" s="255">
        <v>0</v>
      </c>
      <c r="H9" s="255">
        <v>3</v>
      </c>
      <c r="I9" s="255">
        <v>17.565000000000001</v>
      </c>
      <c r="J9" s="256" t="s">
        <v>82</v>
      </c>
      <c r="K9" s="257">
        <v>67.564999999999998</v>
      </c>
      <c r="L9" s="258">
        <v>0.12</v>
      </c>
      <c r="M9" s="258">
        <f>K9*L9</f>
        <v>8.1077999999999992</v>
      </c>
    </row>
    <row r="10" spans="1:15" s="9" customFormat="1" ht="24.95" customHeight="1" x14ac:dyDescent="0.2">
      <c r="A10" s="252">
        <v>1</v>
      </c>
      <c r="B10" s="253">
        <v>1</v>
      </c>
      <c r="C10" s="253" t="s">
        <v>79</v>
      </c>
      <c r="D10" s="254">
        <v>0.6</v>
      </c>
      <c r="E10" s="248"/>
      <c r="F10" s="259"/>
      <c r="G10" s="259"/>
      <c r="H10" s="259"/>
      <c r="I10" s="259"/>
      <c r="J10" s="260"/>
      <c r="K10" s="261"/>
      <c r="L10" s="262" t="s">
        <v>17</v>
      </c>
      <c r="M10" s="263">
        <f>SUM(M9:M9)</f>
        <v>8.1077999999999992</v>
      </c>
    </row>
    <row r="11" spans="1:15" s="9" customFormat="1" ht="29.25" customHeight="1" x14ac:dyDescent="0.2">
      <c r="A11" s="252">
        <v>2</v>
      </c>
      <c r="B11" s="253">
        <v>2</v>
      </c>
      <c r="C11" s="256" t="s">
        <v>121</v>
      </c>
      <c r="D11" s="254">
        <v>0.72</v>
      </c>
      <c r="E11" s="248"/>
      <c r="F11" s="259"/>
      <c r="G11" s="259"/>
      <c r="H11" s="259"/>
      <c r="I11" s="259"/>
      <c r="J11" s="260"/>
      <c r="K11" s="261"/>
      <c r="L11" s="248"/>
      <c r="M11" s="248"/>
    </row>
    <row r="12" spans="1:15" s="9" customFormat="1" ht="24.95" customHeight="1" thickBot="1" x14ac:dyDescent="0.25">
      <c r="A12" s="290">
        <v>1</v>
      </c>
      <c r="B12" s="291">
        <v>1</v>
      </c>
      <c r="C12" s="291" t="s">
        <v>182</v>
      </c>
      <c r="D12" s="292">
        <v>0.5</v>
      </c>
      <c r="E12" s="248"/>
      <c r="F12" s="246" t="str">
        <f>A5</f>
        <v>RUA ALAGOAS</v>
      </c>
      <c r="G12" s="245"/>
      <c r="H12" s="245"/>
      <c r="I12" s="245"/>
      <c r="J12" s="245"/>
      <c r="K12" s="245"/>
      <c r="L12" s="245"/>
      <c r="M12" s="244"/>
    </row>
    <row r="13" spans="1:15" s="9" customFormat="1" ht="24.95" customHeight="1" thickBot="1" x14ac:dyDescent="0.25">
      <c r="A13" s="643" t="s">
        <v>17</v>
      </c>
      <c r="B13" s="644"/>
      <c r="C13" s="645"/>
      <c r="D13" s="293">
        <f>D9+D10+D11+D12</f>
        <v>2.2199999999999998</v>
      </c>
      <c r="E13" s="248"/>
      <c r="F13" s="636" t="s">
        <v>230</v>
      </c>
      <c r="G13" s="636"/>
      <c r="H13" s="257">
        <v>2</v>
      </c>
      <c r="I13" s="253" t="s">
        <v>18</v>
      </c>
      <c r="J13" s="253" t="s">
        <v>80</v>
      </c>
      <c r="K13" s="253" t="s">
        <v>84</v>
      </c>
      <c r="L13" s="264">
        <v>3.41</v>
      </c>
      <c r="M13" s="264">
        <f>H13*L13</f>
        <v>6.82</v>
      </c>
    </row>
    <row r="14" spans="1:15" s="9" customFormat="1" ht="24.95" customHeight="1" x14ac:dyDescent="0.2">
      <c r="A14" s="642"/>
      <c r="B14" s="642"/>
      <c r="C14" s="642"/>
      <c r="D14" s="267"/>
      <c r="E14" s="248"/>
      <c r="F14" s="248"/>
      <c r="G14" s="248"/>
      <c r="H14" s="248"/>
      <c r="I14" s="265"/>
      <c r="J14" s="265"/>
      <c r="K14" s="248"/>
      <c r="L14" s="262" t="s">
        <v>183</v>
      </c>
      <c r="M14" s="266">
        <f>SUM(M13)</f>
        <v>6.82</v>
      </c>
    </row>
    <row r="15" spans="1:15" ht="24.95" customHeight="1" x14ac:dyDescent="0.2">
      <c r="A15" s="642"/>
      <c r="B15" s="642"/>
      <c r="C15" s="642"/>
      <c r="D15" s="267"/>
      <c r="E15" s="245"/>
      <c r="F15" s="245"/>
      <c r="G15" s="245"/>
      <c r="H15" s="245"/>
      <c r="I15" s="268"/>
      <c r="J15" s="268"/>
      <c r="K15" s="245"/>
      <c r="L15" s="245"/>
      <c r="M15" s="245"/>
    </row>
    <row r="16" spans="1:15" ht="34.5" customHeight="1" x14ac:dyDescent="0.2">
      <c r="A16" s="641"/>
      <c r="B16" s="641"/>
      <c r="C16" s="641"/>
      <c r="D16" s="641"/>
      <c r="E16" s="269"/>
      <c r="F16" s="636" t="s">
        <v>124</v>
      </c>
      <c r="G16" s="636"/>
      <c r="H16" s="257">
        <v>2</v>
      </c>
      <c r="I16" s="253" t="s">
        <v>18</v>
      </c>
      <c r="J16" s="256" t="s">
        <v>167</v>
      </c>
      <c r="K16" s="253" t="s">
        <v>84</v>
      </c>
      <c r="L16" s="270">
        <v>20.8</v>
      </c>
      <c r="M16" s="270">
        <f>H16*L16</f>
        <v>41.6</v>
      </c>
    </row>
    <row r="17" spans="1:13" ht="24.95" customHeight="1" x14ac:dyDescent="0.2">
      <c r="A17" s="271"/>
      <c r="B17" s="272"/>
      <c r="C17" s="641"/>
      <c r="D17" s="641"/>
      <c r="E17" s="269"/>
      <c r="F17" s="248"/>
      <c r="G17" s="248"/>
      <c r="H17" s="248"/>
      <c r="I17" s="248"/>
      <c r="J17" s="248"/>
      <c r="K17" s="248"/>
      <c r="L17" s="262" t="s">
        <v>17</v>
      </c>
      <c r="M17" s="263">
        <f>SUM(M16)</f>
        <v>41.6</v>
      </c>
    </row>
    <row r="18" spans="1:13" ht="24.95" customHeight="1" x14ac:dyDescent="0.2">
      <c r="A18" s="244"/>
      <c r="B18" s="244"/>
      <c r="C18" s="244"/>
      <c r="D18" s="244"/>
      <c r="E18" s="269"/>
      <c r="F18" s="245"/>
      <c r="G18" s="245"/>
      <c r="H18" s="245"/>
      <c r="I18" s="245"/>
      <c r="J18" s="245"/>
      <c r="K18" s="245"/>
      <c r="L18" s="262" t="s">
        <v>165</v>
      </c>
      <c r="M18" s="273">
        <f>M17+M14+M10</f>
        <v>56.527799999999999</v>
      </c>
    </row>
    <row r="19" spans="1:13" ht="19.899999999999999" customHeight="1" x14ac:dyDescent="0.2">
      <c r="A19" s="29"/>
      <c r="B19" s="29"/>
      <c r="C19" s="29"/>
      <c r="D19" s="12"/>
      <c r="E19" s="8"/>
    </row>
    <row r="20" spans="1:13" ht="19.899999999999999" customHeight="1" x14ac:dyDescent="0.2">
      <c r="A20" s="29"/>
      <c r="B20" s="244"/>
      <c r="C20" s="244" t="s">
        <v>231</v>
      </c>
      <c r="D20" s="259"/>
      <c r="E20" s="8"/>
      <c r="F20" s="8"/>
      <c r="G20" s="27"/>
      <c r="H20" s="27"/>
      <c r="I20" s="27"/>
      <c r="J20" s="27"/>
      <c r="K20" s="27"/>
      <c r="L20" s="14"/>
      <c r="M20" s="27"/>
    </row>
    <row r="21" spans="1:13" ht="19.899999999999999" customHeight="1" x14ac:dyDescent="0.2">
      <c r="A21" s="29"/>
      <c r="B21" s="244"/>
      <c r="C21" s="244"/>
      <c r="D21" s="259"/>
      <c r="E21" s="8"/>
      <c r="F21" s="624"/>
      <c r="G21" s="624"/>
      <c r="H21" s="624"/>
      <c r="I21" s="624"/>
      <c r="J21" s="624"/>
      <c r="K21" s="624"/>
      <c r="L21" s="628"/>
      <c r="M21" s="624"/>
    </row>
    <row r="22" spans="1:13" ht="19.899999999999999" customHeight="1" x14ac:dyDescent="0.2">
      <c r="A22" s="8"/>
      <c r="B22" s="274"/>
      <c r="C22" s="274"/>
      <c r="D22" s="275"/>
      <c r="E22" s="8"/>
      <c r="F22" s="31"/>
      <c r="G22" s="32"/>
      <c r="H22" s="32"/>
      <c r="I22" s="31"/>
      <c r="J22" s="624"/>
      <c r="K22" s="624"/>
      <c r="L22" s="624"/>
      <c r="M22" s="624"/>
    </row>
    <row r="23" spans="1:13" ht="15" x14ac:dyDescent="0.2">
      <c r="A23" s="8"/>
      <c r="B23" s="269" t="s">
        <v>215</v>
      </c>
      <c r="C23" s="269"/>
      <c r="D23" s="269"/>
      <c r="E23" s="8"/>
      <c r="F23" s="12"/>
      <c r="G23" s="12"/>
      <c r="H23" s="12"/>
      <c r="I23" s="12"/>
      <c r="J23" s="13"/>
      <c r="K23" s="14"/>
      <c r="L23" s="23"/>
      <c r="M23" s="23"/>
    </row>
    <row r="24" spans="1:13" ht="15" x14ac:dyDescent="0.2">
      <c r="B24" s="245" t="s">
        <v>216</v>
      </c>
      <c r="C24" s="245"/>
      <c r="D24" s="245"/>
      <c r="E24" s="8"/>
      <c r="F24" s="12"/>
      <c r="G24" s="12"/>
      <c r="H24" s="12"/>
      <c r="I24" s="12"/>
      <c r="J24" s="13"/>
      <c r="K24" s="14"/>
      <c r="L24" s="16"/>
      <c r="M24" s="23"/>
    </row>
    <row r="25" spans="1:13" ht="15" x14ac:dyDescent="0.2">
      <c r="B25" s="245"/>
      <c r="C25" s="245"/>
      <c r="D25" s="245"/>
      <c r="E25" s="8"/>
      <c r="F25" s="8"/>
      <c r="G25" s="8"/>
      <c r="H25" s="8"/>
      <c r="I25" s="8"/>
      <c r="J25" s="8"/>
      <c r="K25" s="16"/>
      <c r="L25" s="24"/>
      <c r="M25" s="8"/>
    </row>
    <row r="26" spans="1:13" ht="15" x14ac:dyDescent="0.2">
      <c r="B26" s="245" t="s">
        <v>214</v>
      </c>
      <c r="C26" s="245"/>
      <c r="D26" s="245"/>
      <c r="E26" s="8"/>
    </row>
    <row r="27" spans="1:13" ht="15" x14ac:dyDescent="0.2">
      <c r="B27" s="245" t="s">
        <v>217</v>
      </c>
      <c r="C27" s="245"/>
      <c r="D27" s="245"/>
      <c r="E27" s="8"/>
      <c r="F27" s="25"/>
      <c r="G27" s="8"/>
      <c r="H27" s="8"/>
      <c r="I27" s="8"/>
      <c r="J27" s="8"/>
      <c r="K27" s="8"/>
      <c r="L27" s="8"/>
      <c r="M27" s="8"/>
    </row>
    <row r="28" spans="1:13" ht="15" x14ac:dyDescent="0.2">
      <c r="B28" s="245"/>
      <c r="C28" s="245"/>
      <c r="D28" s="245"/>
      <c r="E28" s="8"/>
      <c r="F28" s="625"/>
      <c r="G28" s="625"/>
      <c r="H28" s="625"/>
      <c r="I28" s="625"/>
      <c r="J28" s="22"/>
      <c r="K28" s="16"/>
      <c r="L28" s="28"/>
      <c r="M28" s="28"/>
    </row>
    <row r="29" spans="1:13" ht="18.75" customHeight="1" x14ac:dyDescent="0.2">
      <c r="E29" s="8"/>
      <c r="F29" s="27"/>
      <c r="G29" s="27"/>
      <c r="H29" s="27"/>
      <c r="I29" s="27"/>
      <c r="J29" s="27"/>
      <c r="K29" s="27"/>
      <c r="L29" s="16"/>
      <c r="M29" s="23"/>
    </row>
    <row r="30" spans="1:13" ht="12.75" customHeight="1" x14ac:dyDescent="0.2">
      <c r="E30" s="8"/>
    </row>
    <row r="31" spans="1:13" x14ac:dyDescent="0.2">
      <c r="E31" s="8"/>
      <c r="F31" s="8"/>
      <c r="G31" s="27"/>
      <c r="H31" s="27"/>
      <c r="I31" s="27"/>
      <c r="J31" s="27"/>
      <c r="K31" s="27"/>
      <c r="L31" s="27"/>
      <c r="M31" s="27"/>
    </row>
    <row r="32" spans="1:13" x14ac:dyDescent="0.2">
      <c r="E32" s="8"/>
      <c r="F32" s="624"/>
      <c r="G32" s="624"/>
      <c r="H32" s="624"/>
      <c r="I32" s="624"/>
      <c r="J32" s="624"/>
      <c r="K32" s="624"/>
      <c r="L32" s="624"/>
      <c r="M32" s="624"/>
    </row>
    <row r="33" spans="5:14" ht="12.75" customHeight="1" x14ac:dyDescent="0.2">
      <c r="E33" s="8"/>
      <c r="F33" s="31"/>
      <c r="G33" s="32"/>
      <c r="H33" s="32"/>
      <c r="I33" s="31"/>
      <c r="J33" s="624"/>
      <c r="K33" s="624"/>
      <c r="L33" s="624"/>
      <c r="M33" s="624"/>
      <c r="N33" s="8"/>
    </row>
    <row r="34" spans="5:14" x14ac:dyDescent="0.2">
      <c r="E34" s="8"/>
      <c r="F34" s="12"/>
      <c r="G34" s="12"/>
      <c r="H34" s="12"/>
      <c r="I34" s="12"/>
      <c r="J34" s="22"/>
      <c r="K34" s="14"/>
      <c r="L34" s="627"/>
      <c r="M34" s="627"/>
      <c r="N34" s="8"/>
    </row>
    <row r="35" spans="5:14" x14ac:dyDescent="0.2">
      <c r="E35" s="8"/>
      <c r="F35" s="12"/>
      <c r="G35" s="12"/>
      <c r="H35" s="12"/>
      <c r="I35" s="12"/>
      <c r="J35" s="13"/>
      <c r="K35" s="14"/>
      <c r="L35" s="16"/>
      <c r="M35" s="23"/>
      <c r="N35" s="8"/>
    </row>
    <row r="36" spans="5:14" x14ac:dyDescent="0.2">
      <c r="E36" s="8"/>
      <c r="F36" s="625"/>
      <c r="G36" s="625"/>
      <c r="H36" s="625"/>
      <c r="I36" s="625"/>
      <c r="J36" s="13"/>
      <c r="K36" s="16"/>
      <c r="L36" s="26"/>
      <c r="M36" s="26"/>
      <c r="N36" s="8"/>
    </row>
    <row r="37" spans="5:14" x14ac:dyDescent="0.2">
      <c r="E37" s="8"/>
      <c r="F37" s="25"/>
      <c r="G37" s="8"/>
      <c r="H37" s="8"/>
      <c r="I37" s="8"/>
      <c r="J37" s="8"/>
      <c r="K37" s="8"/>
      <c r="L37" s="8"/>
      <c r="M37" s="15"/>
      <c r="N37" s="8"/>
    </row>
    <row r="38" spans="5:14" x14ac:dyDescent="0.2">
      <c r="E38" s="8"/>
      <c r="F38" s="625"/>
      <c r="G38" s="626"/>
      <c r="H38" s="626"/>
      <c r="I38" s="626"/>
      <c r="J38" s="13"/>
      <c r="K38" s="16"/>
      <c r="L38" s="26"/>
      <c r="M38" s="26"/>
      <c r="N38" s="8"/>
    </row>
    <row r="39" spans="5:14" x14ac:dyDescent="0.2">
      <c r="E39" s="8"/>
      <c r="F39" s="27"/>
      <c r="G39" s="27"/>
      <c r="H39" s="27"/>
      <c r="I39" s="27"/>
      <c r="J39" s="27"/>
      <c r="K39" s="27"/>
      <c r="L39" s="16"/>
      <c r="M39" s="26"/>
      <c r="N39" s="8"/>
    </row>
    <row r="40" spans="5:14" x14ac:dyDescent="0.2">
      <c r="E40" s="8"/>
      <c r="F40" s="25"/>
      <c r="G40" s="8"/>
      <c r="H40" s="8"/>
      <c r="I40" s="8"/>
      <c r="J40" s="8"/>
      <c r="K40" s="8"/>
      <c r="L40" s="8"/>
      <c r="M40" s="8"/>
      <c r="N40" s="8"/>
    </row>
    <row r="41" spans="5:14" x14ac:dyDescent="0.2">
      <c r="E41" s="8"/>
      <c r="F41" s="625"/>
      <c r="G41" s="625"/>
      <c r="H41" s="625"/>
      <c r="I41" s="625"/>
      <c r="J41" s="22"/>
      <c r="K41" s="16"/>
      <c r="L41" s="28"/>
      <c r="M41" s="28"/>
      <c r="N41" s="8"/>
    </row>
    <row r="42" spans="5:14" x14ac:dyDescent="0.2">
      <c r="E42" s="8"/>
      <c r="F42" s="27"/>
      <c r="G42" s="27"/>
      <c r="H42" s="27"/>
      <c r="I42" s="27"/>
      <c r="J42" s="27"/>
      <c r="K42" s="27"/>
      <c r="L42" s="16"/>
      <c r="M42" s="23"/>
      <c r="N42" s="8"/>
    </row>
    <row r="43" spans="5:14" x14ac:dyDescent="0.2"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5:14" x14ac:dyDescent="0.2"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5:14" x14ac:dyDescent="0.2"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5:14" x14ac:dyDescent="0.2">
      <c r="E46" s="8"/>
      <c r="F46" s="8"/>
      <c r="G46" s="8"/>
      <c r="H46" s="8"/>
      <c r="I46" s="8"/>
      <c r="J46" s="8"/>
      <c r="K46" s="8"/>
      <c r="L46" s="8"/>
      <c r="M46" s="8"/>
      <c r="N46" s="8"/>
    </row>
  </sheetData>
  <mergeCells count="35">
    <mergeCell ref="F16:G16"/>
    <mergeCell ref="H32:I32"/>
    <mergeCell ref="A7:B7"/>
    <mergeCell ref="C7:C8"/>
    <mergeCell ref="D7:D8"/>
    <mergeCell ref="A16:B16"/>
    <mergeCell ref="C16:C17"/>
    <mergeCell ref="D16:D17"/>
    <mergeCell ref="F13:G13"/>
    <mergeCell ref="A15:C15"/>
    <mergeCell ref="A14:C14"/>
    <mergeCell ref="A13:C13"/>
    <mergeCell ref="A2:M2"/>
    <mergeCell ref="K7:K8"/>
    <mergeCell ref="A3:M3"/>
    <mergeCell ref="H7:I7"/>
    <mergeCell ref="M7:M8"/>
    <mergeCell ref="F7:G7"/>
    <mergeCell ref="J7:J8"/>
    <mergeCell ref="L7:L8"/>
    <mergeCell ref="L32:M33"/>
    <mergeCell ref="F41:I41"/>
    <mergeCell ref="F36:I36"/>
    <mergeCell ref="M21:M22"/>
    <mergeCell ref="F28:I28"/>
    <mergeCell ref="F38:I38"/>
    <mergeCell ref="L34:M34"/>
    <mergeCell ref="F21:G21"/>
    <mergeCell ref="H21:I21"/>
    <mergeCell ref="J21:J22"/>
    <mergeCell ref="K21:K22"/>
    <mergeCell ref="L21:L22"/>
    <mergeCell ref="F32:G32"/>
    <mergeCell ref="J32:J33"/>
    <mergeCell ref="K32:K33"/>
  </mergeCells>
  <pageMargins left="0.51181102362204722" right="0.51181102362204722" top="0.78740157480314965" bottom="0.78740157480314965" header="0.31496062992125984" footer="0.31496062992125984"/>
  <pageSetup paperSize="9" scale="5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RUA ALAGOAS</vt:lpstr>
      <vt:lpstr>CRG </vt:lpstr>
      <vt:lpstr>MEMORIA </vt:lpstr>
      <vt:lpstr>DRENAGEM </vt:lpstr>
      <vt:lpstr>VOLUME CORTE,ATERRO</vt:lpstr>
      <vt:lpstr>SINALIZACAO </vt:lpstr>
      <vt:lpstr>'CRG '!Area_de_impressao</vt:lpstr>
      <vt:lpstr>'RUA ALAGOAS'!Area_de_impressao</vt:lpstr>
      <vt:lpstr>'RUA ALAGOAS'!Texto4</vt:lpstr>
      <vt:lpstr>'RUA ALAGOAS'!Texto5</vt:lpstr>
      <vt:lpstr>'MEMORIA '!Titulos_de_impressao</vt:lpstr>
      <vt:lpstr>'RUA ALAGOAS'!Titulos_de_impressao</vt:lpstr>
    </vt:vector>
  </TitlesOfParts>
  <Company>azimute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</dc:creator>
  <cp:lastModifiedBy>Usuário do Windows</cp:lastModifiedBy>
  <cp:lastPrinted>2021-12-21T11:32:15Z</cp:lastPrinted>
  <dcterms:created xsi:type="dcterms:W3CDTF">2003-09-02T12:13:57Z</dcterms:created>
  <dcterms:modified xsi:type="dcterms:W3CDTF">2022-01-05T19:17:56Z</dcterms:modified>
</cp:coreProperties>
</file>