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prietário\Desktop\RUA DOLIRO - 20ABRI\RUA DOLIRO - PROJETOS\"/>
    </mc:Choice>
  </mc:AlternateContent>
  <bookViews>
    <workbookView xWindow="0" yWindow="0" windowWidth="23250" windowHeight="10785"/>
  </bookViews>
  <sheets>
    <sheet name="Plan1" sheetId="1" r:id="rId1"/>
  </sheets>
  <externalReferences>
    <externalReference r:id="rId2"/>
  </externalReferences>
  <definedNames>
    <definedName name="BDI.Opcao" hidden="1">[1]DADOS!$F$18</definedName>
    <definedName name="BDI.TipoObra" hidden="1">[1]BDI!$A$138:$A$146</definedName>
    <definedName name="DESONERACAO" hidden="1">IF(OR(Import.Desoneracao="DESONERADO",Import.Desoneracao="SIM"),"SIM","NÃO")</definedName>
    <definedName name="Import.Apelido" hidden="1">[1]DADOS!$F$16</definedName>
    <definedName name="Import.DescLote" hidden="1">[1]DADOS!$F$17</definedName>
    <definedName name="Import.Desoneracao" hidden="1">OFFSET([1]DADOS!$G$18,0,-1)</definedName>
    <definedName name="Import.Município" hidden="1">[1]DADOS!$F$6</definedName>
    <definedName name="Import.RespOrçamento" hidden="1">[1]DADOS!$F$22:$F$24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1" l="1"/>
  <c r="B34" i="1" a="1"/>
  <c r="B36" i="1" s="1"/>
  <c r="E24" i="1"/>
  <c r="J20" i="1"/>
  <c r="I17" i="1"/>
  <c r="A17" i="1"/>
  <c r="I16" i="1"/>
  <c r="A16" i="1"/>
  <c r="I15" i="1"/>
  <c r="A15" i="1"/>
  <c r="I14" i="1"/>
  <c r="A14" i="1"/>
  <c r="I13" i="1"/>
  <c r="A13" i="1"/>
  <c r="B35" i="1" l="1"/>
  <c r="B34" i="1"/>
</calcChain>
</file>

<file path=xl/sharedStrings.xml><?xml version="1.0" encoding="utf-8"?>
<sst xmlns="http://schemas.openxmlformats.org/spreadsheetml/2006/main" count="44" uniqueCount="41">
  <si>
    <t>Conforme legislação tributária municipal, definir estimativa de percentual da base de cálculo para o ISS:</t>
  </si>
  <si>
    <t>Sobre a base de cálculo, definir a respectiva alíquota do ISS (entre 2% e 5%):</t>
  </si>
  <si>
    <t>TIPO DE OBRA</t>
  </si>
  <si>
    <t>Construção de Praças Urbanas, Rodovias, Ferrovias e recapeamento e pavimentação de vias urbanas</t>
  </si>
  <si>
    <t>Itens</t>
  </si>
  <si>
    <t>Siglas</t>
  </si>
  <si>
    <t>% Adotado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</si>
  <si>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</si>
  <si>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</si>
  <si>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</si>
  <si>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</si>
  <si>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</si>
  <si>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</si>
  <si>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PAD</t>
  </si>
  <si>
    <t>Os valores de BDI foram calculados com o emprego da fórmula:</t>
  </si>
  <si>
    <t>BDI =</t>
  </si>
  <si>
    <t xml:space="preserve"> - 1</t>
  </si>
  <si>
    <t>(1-CP-ISS-CRPB)</t>
  </si>
  <si>
    <t>Nome:</t>
  </si>
  <si>
    <t>ART/RRT:</t>
  </si>
  <si>
    <t>Situação</t>
  </si>
  <si>
    <t>1º Quartil</t>
  </si>
  <si>
    <t>Médio</t>
  </si>
  <si>
    <t>3º Quartil</t>
  </si>
  <si>
    <t>OK</t>
  </si>
  <si>
    <t>VALORES DE REFERENCIA</t>
  </si>
  <si>
    <t xml:space="preserve"> PLANILHA BDI </t>
  </si>
  <si>
    <t>K1</t>
  </si>
  <si>
    <t>K2</t>
  </si>
  <si>
    <t>RISCO</t>
  </si>
  <si>
    <t>DESP FINANCEIRAS</t>
  </si>
  <si>
    <t>K3</t>
  </si>
  <si>
    <t>CREA</t>
  </si>
  <si>
    <t>Declaro para os devidos fins que o regime de Contribuição Previdenciária sobre a Receita Bruta adotado para elaboração do orçamento foi ";SEM DESONERACAO (NÃO DESONERADO) e que esta é a alternativa mais adequada para a Administração Pública.")</t>
  </si>
  <si>
    <t>BDI SEM DESONERAÇÃO (Fórmula Acórdão TCU)</t>
  </si>
  <si>
    <t>ART nº</t>
  </si>
  <si>
    <t>RUA DOLIRO DE BORBA</t>
  </si>
  <si>
    <t>Responsável Técnico: Gilson Guimarães</t>
  </si>
  <si>
    <t>Irineopolis</t>
  </si>
  <si>
    <t>Março de 2021</t>
  </si>
  <si>
    <t>EMPRENDIMENTO: PAVIMENTAÇÃO COM LAJOTAS SEXTAVADAS DE CONCRETO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</si>
</sst>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 &quot;* #,##0.00_);_(&quot;R$ &quot;* \(#,##0.00\);_(&quot;R$ &quot;* \-??_);_(@_)"/>
    <numFmt numFmtId="165" formatCode="General;General"/>
    <numFmt numFmtId="166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sz val="12"/>
      <color theme="1"/>
      <name val="Calibri"/>
      <family val="2"/>
      <scheme val="minor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31"/>
        <bgColor indexed="42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164" fontId="1" fillId="0" borderId="0" applyFill="0" applyBorder="0" applyAlignment="0" applyProtection="0"/>
  </cellStyleXfs>
  <cellXfs count="87">
    <xf numFmtId="0" fontId="0" fillId="0" borderId="0" xfId="0"/>
    <xf numFmtId="0" fontId="0" fillId="0" borderId="0" xfId="1" applyFont="1" applyProtection="1"/>
    <xf numFmtId="0" fontId="5" fillId="0" borderId="3" xfId="1" applyFont="1" applyBorder="1" applyAlignment="1" applyProtection="1">
      <alignment horizontal="center" vertical="center"/>
    </xf>
    <xf numFmtId="10" fontId="5" fillId="0" borderId="3" xfId="1" applyNumberFormat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 wrapText="1"/>
    </xf>
    <xf numFmtId="0" fontId="0" fillId="0" borderId="0" xfId="1" applyFont="1" applyBorder="1" applyAlignment="1" applyProtection="1">
      <alignment horizontal="center" vertical="top"/>
    </xf>
    <xf numFmtId="0" fontId="5" fillId="0" borderId="0" xfId="1" applyFont="1" applyBorder="1" applyProtection="1"/>
    <xf numFmtId="0" fontId="0" fillId="0" borderId="0" xfId="1" applyFont="1" applyBorder="1" applyProtection="1"/>
    <xf numFmtId="0" fontId="2" fillId="0" borderId="0" xfId="2" applyFont="1" applyBorder="1" applyAlignment="1" applyProtection="1">
      <alignment horizontal="left" vertical="top"/>
    </xf>
    <xf numFmtId="0" fontId="0" fillId="0" borderId="0" xfId="1" applyNumberFormat="1" applyFont="1" applyFill="1" applyBorder="1" applyAlignment="1" applyProtection="1">
      <alignment vertical="top"/>
    </xf>
    <xf numFmtId="165" fontId="0" fillId="0" borderId="0" xfId="1" applyNumberFormat="1" applyFont="1" applyFill="1" applyBorder="1" applyAlignment="1" applyProtection="1"/>
    <xf numFmtId="0" fontId="5" fillId="0" borderId="0" xfId="1" applyFont="1" applyProtection="1"/>
    <xf numFmtId="10" fontId="5" fillId="0" borderId="3" xfId="1" applyNumberFormat="1" applyFont="1" applyFill="1" applyBorder="1" applyAlignment="1" applyProtection="1">
      <alignment horizontal="center" vertical="center" wrapText="1"/>
    </xf>
    <xf numFmtId="0" fontId="2" fillId="0" borderId="11" xfId="1" applyFont="1" applyBorder="1" applyProtection="1"/>
    <xf numFmtId="0" fontId="2" fillId="0" borderId="0" xfId="1" applyFont="1" applyBorder="1" applyProtection="1"/>
    <xf numFmtId="0" fontId="2" fillId="0" borderId="12" xfId="1" applyFont="1" applyBorder="1" applyProtection="1"/>
    <xf numFmtId="0" fontId="0" fillId="0" borderId="11" xfId="1" applyFont="1" applyBorder="1" applyProtection="1"/>
    <xf numFmtId="0" fontId="0" fillId="0" borderId="12" xfId="1" applyFont="1" applyBorder="1" applyProtection="1"/>
    <xf numFmtId="10" fontId="5" fillId="2" borderId="14" xfId="1" applyNumberFormat="1" applyFont="1" applyFill="1" applyBorder="1" applyAlignment="1" applyProtection="1">
      <alignment horizontal="center" vertical="center"/>
      <protection locked="0"/>
    </xf>
    <xf numFmtId="10" fontId="5" fillId="0" borderId="14" xfId="1" applyNumberFormat="1" applyFont="1" applyFill="1" applyBorder="1" applyAlignment="1" applyProtection="1">
      <alignment horizontal="center" vertical="center"/>
    </xf>
    <xf numFmtId="0" fontId="0" fillId="0" borderId="11" xfId="1" applyFont="1" applyBorder="1" applyAlignment="1" applyProtection="1">
      <alignment horizontal="center" vertical="top"/>
    </xf>
    <xf numFmtId="0" fontId="0" fillId="0" borderId="12" xfId="1" applyFont="1" applyBorder="1" applyAlignment="1" applyProtection="1">
      <alignment horizontal="center" vertical="top"/>
    </xf>
    <xf numFmtId="0" fontId="2" fillId="0" borderId="11" xfId="2" applyFont="1" applyBorder="1" applyAlignment="1" applyProtection="1">
      <alignment horizontal="left" vertical="top"/>
    </xf>
    <xf numFmtId="0" fontId="2" fillId="0" borderId="21" xfId="2" applyFont="1" applyBorder="1" applyAlignment="1" applyProtection="1">
      <alignment horizontal="left" vertical="top"/>
    </xf>
    <xf numFmtId="0" fontId="0" fillId="0" borderId="22" xfId="1" applyNumberFormat="1" applyFont="1" applyFill="1" applyBorder="1" applyAlignment="1" applyProtection="1">
      <alignment vertical="top"/>
    </xf>
    <xf numFmtId="165" fontId="0" fillId="0" borderId="22" xfId="1" applyNumberFormat="1" applyFont="1" applyFill="1" applyBorder="1" applyAlignment="1" applyProtection="1"/>
    <xf numFmtId="0" fontId="0" fillId="0" borderId="22" xfId="1" applyFont="1" applyBorder="1" applyProtection="1"/>
    <xf numFmtId="0" fontId="0" fillId="0" borderId="23" xfId="1" applyFont="1" applyBorder="1" applyProtection="1"/>
    <xf numFmtId="4" fontId="5" fillId="0" borderId="3" xfId="1" applyNumberFormat="1" applyFont="1" applyFill="1" applyBorder="1" applyAlignment="1" applyProtection="1">
      <alignment horizontal="center" vertical="center"/>
    </xf>
    <xf numFmtId="4" fontId="5" fillId="0" borderId="3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/>
    </xf>
    <xf numFmtId="0" fontId="1" fillId="0" borderId="3" xfId="1" applyFont="1" applyFill="1" applyBorder="1" applyAlignment="1" applyProtection="1">
      <alignment horizontal="center" vertical="center"/>
    </xf>
    <xf numFmtId="0" fontId="0" fillId="0" borderId="13" xfId="1" applyFont="1" applyBorder="1" applyAlignment="1" applyProtection="1">
      <alignment horizontal="center" vertical="center" wrapText="1"/>
    </xf>
    <xf numFmtId="0" fontId="0" fillId="0" borderId="3" xfId="1" applyFont="1" applyBorder="1" applyAlignment="1" applyProtection="1">
      <alignment horizontal="center" vertical="center" wrapText="1"/>
    </xf>
    <xf numFmtId="0" fontId="9" fillId="0" borderId="6" xfId="2" applyFont="1" applyBorder="1" applyAlignment="1" applyProtection="1">
      <alignment horizontal="center" vertical="top"/>
    </xf>
    <xf numFmtId="0" fontId="9" fillId="0" borderId="7" xfId="2" applyFont="1" applyBorder="1" applyAlignment="1" applyProtection="1">
      <alignment horizontal="center" vertical="top"/>
    </xf>
    <xf numFmtId="0" fontId="9" fillId="0" borderId="8" xfId="2" applyFont="1" applyBorder="1" applyAlignment="1" applyProtection="1">
      <alignment horizontal="center" vertical="top"/>
    </xf>
    <xf numFmtId="0" fontId="4" fillId="0" borderId="9" xfId="3" applyNumberFormat="1" applyFont="1" applyFill="1" applyBorder="1" applyAlignment="1" applyProtection="1">
      <alignment horizontal="center" wrapText="1"/>
    </xf>
    <xf numFmtId="0" fontId="4" fillId="0" borderId="5" xfId="3" applyNumberFormat="1" applyFont="1" applyFill="1" applyBorder="1" applyAlignment="1" applyProtection="1">
      <alignment horizontal="center" wrapText="1"/>
    </xf>
    <xf numFmtId="0" fontId="4" fillId="0" borderId="10" xfId="3" applyNumberFormat="1" applyFont="1" applyFill="1" applyBorder="1" applyAlignment="1" applyProtection="1">
      <alignment horizontal="center" wrapText="1"/>
    </xf>
    <xf numFmtId="0" fontId="3" fillId="0" borderId="13" xfId="1" applyFont="1" applyFill="1" applyBorder="1" applyAlignment="1" applyProtection="1">
      <alignment horizontal="left" vertical="center" wrapText="1"/>
    </xf>
    <xf numFmtId="0" fontId="3" fillId="0" borderId="3" xfId="1" applyFont="1" applyFill="1" applyBorder="1" applyAlignment="1" applyProtection="1">
      <alignment horizontal="left" vertical="center" wrapText="1"/>
    </xf>
    <xf numFmtId="10" fontId="3" fillId="2" borderId="3" xfId="1" applyNumberFormat="1" applyFont="1" applyFill="1" applyBorder="1" applyAlignment="1" applyProtection="1">
      <alignment horizontal="center" vertical="center"/>
      <protection locked="0"/>
    </xf>
    <xf numFmtId="10" fontId="3" fillId="2" borderId="14" xfId="1" applyNumberFormat="1" applyFont="1" applyFill="1" applyBorder="1" applyAlignment="1" applyProtection="1">
      <alignment horizontal="center" vertical="center"/>
      <protection locked="0"/>
    </xf>
    <xf numFmtId="0" fontId="3" fillId="0" borderId="13" xfId="1" applyFont="1" applyFill="1" applyBorder="1" applyAlignment="1" applyProtection="1">
      <alignment horizontal="left"/>
    </xf>
    <xf numFmtId="0" fontId="3" fillId="0" borderId="3" xfId="1" applyFont="1" applyFill="1" applyBorder="1" applyAlignment="1" applyProtection="1">
      <alignment horizontal="left"/>
    </xf>
    <xf numFmtId="10" fontId="3" fillId="2" borderId="3" xfId="1" applyNumberFormat="1" applyFont="1" applyFill="1" applyBorder="1" applyAlignment="1" applyProtection="1">
      <alignment horizontal="center"/>
      <protection locked="0"/>
    </xf>
    <xf numFmtId="10" fontId="3" fillId="2" borderId="14" xfId="1" applyNumberFormat="1" applyFont="1" applyFill="1" applyBorder="1" applyAlignment="1" applyProtection="1">
      <alignment horizontal="center"/>
      <protection locked="0"/>
    </xf>
    <xf numFmtId="0" fontId="4" fillId="0" borderId="3" xfId="1" applyFont="1" applyBorder="1" applyAlignment="1" applyProtection="1">
      <alignment horizontal="center" vertical="center"/>
    </xf>
    <xf numFmtId="4" fontId="4" fillId="0" borderId="14" xfId="1" applyNumberFormat="1" applyFont="1" applyFill="1" applyBorder="1" applyAlignment="1" applyProtection="1">
      <alignment horizontal="center" vertical="center" wrapText="1"/>
    </xf>
    <xf numFmtId="0" fontId="4" fillId="0" borderId="24" xfId="3" applyNumberFormat="1" applyFont="1" applyFill="1" applyBorder="1" applyAlignment="1" applyProtection="1">
      <alignment horizontal="center" wrapText="1"/>
    </xf>
    <xf numFmtId="0" fontId="4" fillId="0" borderId="25" xfId="3" applyNumberFormat="1" applyFont="1" applyFill="1" applyBorder="1" applyAlignment="1" applyProtection="1">
      <alignment horizontal="center" wrapText="1"/>
    </xf>
    <xf numFmtId="0" fontId="4" fillId="0" borderId="26" xfId="3" applyNumberFormat="1" applyFont="1" applyFill="1" applyBorder="1" applyAlignment="1" applyProtection="1">
      <alignment horizontal="center" wrapText="1"/>
    </xf>
    <xf numFmtId="0" fontId="2" fillId="0" borderId="0" xfId="1" applyFont="1" applyAlignment="1" applyProtection="1">
      <alignment horizontal="center"/>
    </xf>
    <xf numFmtId="49" fontId="0" fillId="2" borderId="13" xfId="1" applyNumberFormat="1" applyFont="1" applyFill="1" applyBorder="1" applyAlignment="1" applyProtection="1">
      <alignment horizontal="left" vertical="top" wrapText="1"/>
      <protection locked="0"/>
    </xf>
    <xf numFmtId="49" fontId="0" fillId="2" borderId="3" xfId="1" applyNumberFormat="1" applyFont="1" applyFill="1" applyBorder="1" applyAlignment="1" applyProtection="1">
      <alignment horizontal="left" vertical="top" wrapText="1"/>
      <protection locked="0"/>
    </xf>
    <xf numFmtId="49" fontId="0" fillId="2" borderId="14" xfId="1" applyNumberFormat="1" applyFont="1" applyFill="1" applyBorder="1" applyAlignment="1" applyProtection="1">
      <alignment horizontal="left" vertical="top" wrapText="1"/>
      <protection locked="0"/>
    </xf>
    <xf numFmtId="0" fontId="3" fillId="0" borderId="13" xfId="1" applyFont="1" applyBorder="1" applyAlignment="1" applyProtection="1">
      <alignment horizontal="left" vertical="center" wrapText="1"/>
    </xf>
    <xf numFmtId="0" fontId="3" fillId="0" borderId="3" xfId="1" applyFont="1" applyBorder="1" applyAlignment="1" applyProtection="1">
      <alignment horizontal="left" vertical="center" wrapText="1"/>
    </xf>
    <xf numFmtId="0" fontId="3" fillId="0" borderId="14" xfId="1" applyFont="1" applyBorder="1" applyAlignment="1" applyProtection="1">
      <alignment horizontal="left" vertical="center" wrapText="1"/>
    </xf>
    <xf numFmtId="0" fontId="0" fillId="0" borderId="11" xfId="1" applyFont="1" applyBorder="1" applyAlignment="1" applyProtection="1">
      <alignment horizontal="center" vertical="center"/>
    </xf>
    <xf numFmtId="0" fontId="0" fillId="0" borderId="0" xfId="1" applyFont="1" applyBorder="1" applyAlignment="1" applyProtection="1">
      <alignment horizontal="center" vertical="center"/>
    </xf>
    <xf numFmtId="0" fontId="0" fillId="0" borderId="12" xfId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top"/>
    </xf>
    <xf numFmtId="0" fontId="2" fillId="0" borderId="15" xfId="2" applyFont="1" applyBorder="1" applyAlignment="1" applyProtection="1">
      <alignment horizontal="left" vertical="top"/>
    </xf>
    <xf numFmtId="0" fontId="2" fillId="0" borderId="1" xfId="2" applyFont="1" applyBorder="1" applyAlignment="1" applyProtection="1">
      <alignment horizontal="left" vertical="top"/>
    </xf>
    <xf numFmtId="0" fontId="2" fillId="0" borderId="16" xfId="2" applyFont="1" applyBorder="1" applyAlignment="1" applyProtection="1">
      <alignment horizontal="left" vertical="top"/>
    </xf>
    <xf numFmtId="164" fontId="3" fillId="3" borderId="17" xfId="3" applyFont="1" applyFill="1" applyBorder="1" applyAlignment="1" applyProtection="1">
      <alignment horizontal="left"/>
      <protection locked="0"/>
    </xf>
    <xf numFmtId="164" fontId="3" fillId="3" borderId="2" xfId="3" applyFont="1" applyFill="1" applyBorder="1" applyAlignment="1" applyProtection="1">
      <alignment horizontal="left"/>
      <protection locked="0"/>
    </xf>
    <xf numFmtId="164" fontId="3" fillId="3" borderId="18" xfId="3" applyFont="1" applyFill="1" applyBorder="1" applyAlignment="1" applyProtection="1">
      <alignment horizontal="left"/>
      <protection locked="0"/>
    </xf>
    <xf numFmtId="0" fontId="4" fillId="0" borderId="13" xfId="1" applyFont="1" applyBorder="1" applyAlignment="1" applyProtection="1">
      <alignment horizontal="center" vertical="center"/>
    </xf>
    <xf numFmtId="165" fontId="0" fillId="0" borderId="22" xfId="1" applyNumberFormat="1" applyFont="1" applyFill="1" applyBorder="1" applyAlignment="1" applyProtection="1">
      <alignment horizontal="center"/>
    </xf>
    <xf numFmtId="165" fontId="0" fillId="0" borderId="19" xfId="1" applyNumberFormat="1" applyFont="1" applyFill="1" applyBorder="1" applyAlignment="1" applyProtection="1">
      <alignment horizontal="left"/>
    </xf>
    <xf numFmtId="165" fontId="0" fillId="0" borderId="4" xfId="1" applyNumberFormat="1" applyFont="1" applyFill="1" applyBorder="1" applyAlignment="1" applyProtection="1">
      <alignment horizontal="left"/>
    </xf>
    <xf numFmtId="166" fontId="0" fillId="0" borderId="4" xfId="1" applyNumberFormat="1" applyFont="1" applyFill="1" applyBorder="1" applyAlignment="1" applyProtection="1">
      <alignment horizontal="left"/>
    </xf>
    <xf numFmtId="166" fontId="0" fillId="0" borderId="20" xfId="1" applyNumberFormat="1" applyFont="1" applyFill="1" applyBorder="1" applyAlignment="1" applyProtection="1">
      <alignment horizontal="left"/>
    </xf>
    <xf numFmtId="0" fontId="4" fillId="0" borderId="11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left" vertical="center"/>
    </xf>
    <xf numFmtId="0" fontId="0" fillId="0" borderId="27" xfId="1" applyFont="1" applyBorder="1" applyAlignment="1" applyProtection="1">
      <alignment horizontal="left" vertical="center"/>
    </xf>
    <xf numFmtId="0" fontId="0" fillId="0" borderId="28" xfId="1" applyFont="1" applyBorder="1" applyAlignment="1" applyProtection="1">
      <alignment horizontal="left" vertical="center"/>
    </xf>
    <xf numFmtId="0" fontId="0" fillId="0" borderId="29" xfId="1" applyFont="1" applyBorder="1" applyAlignment="1" applyProtection="1">
      <alignment horizontal="left" vertical="center"/>
    </xf>
    <xf numFmtId="0" fontId="0" fillId="0" borderId="27" xfId="1" applyFont="1" applyBorder="1" applyAlignment="1" applyProtection="1">
      <alignment horizontal="left"/>
    </xf>
    <xf numFmtId="0" fontId="0" fillId="0" borderId="28" xfId="1" applyFont="1" applyBorder="1" applyAlignment="1" applyProtection="1">
      <alignment horizontal="left"/>
    </xf>
    <xf numFmtId="0" fontId="0" fillId="0" borderId="29" xfId="1" applyFont="1" applyBorder="1" applyAlignment="1" applyProtection="1">
      <alignment horizontal="left"/>
    </xf>
  </cellXfs>
  <cellStyles count="4">
    <cellStyle name="Moeda_Composicao BDI v2.1" xfId="3"/>
    <cellStyle name="Normal" xfId="0" builtinId="0"/>
    <cellStyle name="Normal 2" xfId="1"/>
    <cellStyle name="Normal_FICHA DE VERIFICAÇÃO PRELIMINAR - Plano R" xfId="2"/>
  </cellStyles>
  <dxfs count="3">
    <dxf>
      <font>
        <b val="0"/>
        <condense val="0"/>
        <extend val="0"/>
        <color indexed="17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10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Propriet&#225;rio/Desktop/DOCUMENTOS%20CAIXA/PLANILHA%20M&#218;LTIPLA%20V3.0.5%20-%20bdi%20benedi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 refreshError="1"/>
      <sheetData sheetId="1">
        <row r="6">
          <cell r="F6" t="str">
            <v>TRÊS BARRAS</v>
          </cell>
        </row>
        <row r="16">
          <cell r="F16" t="str">
            <v>PAV ASFALTICA RUA BENEDITO CORDEIRO</v>
          </cell>
        </row>
        <row r="17">
          <cell r="F17" t="str">
            <v>PAV ASFALTICA RUA BENEDITO CORDEIRO</v>
          </cell>
        </row>
        <row r="18">
          <cell r="F18" t="str">
            <v>NÃO DESONERADO</v>
          </cell>
        </row>
        <row r="22">
          <cell r="F22" t="str">
            <v>ZAIR PACKER</v>
          </cell>
        </row>
        <row r="23">
          <cell r="F23" t="str">
            <v>018.982-6</v>
          </cell>
        </row>
        <row r="24">
          <cell r="F24" t="str">
            <v>630931-8</v>
          </cell>
        </row>
      </sheetData>
      <sheetData sheetId="2" refreshError="1"/>
      <sheetData sheetId="3">
        <row r="138">
          <cell r="A138" t="str">
            <v>(SELECIONAR)</v>
          </cell>
        </row>
        <row r="139">
          <cell r="A139" t="str">
            <v>Construção e Reforma de Edifícios</v>
          </cell>
        </row>
        <row r="140">
          <cell r="A140" t="str">
            <v>Construção de Praças Urbanas, Rodovias, Ferrovias e recapeamento e pavimentação de vias urbanas</v>
          </cell>
        </row>
        <row r="141">
          <cell r="A141" t="str">
            <v>Construção de Redes de Abastecimento de Água, Coleta de Esgoto</v>
          </cell>
        </row>
        <row r="142">
          <cell r="A142" t="str">
            <v>Construção e Manutenção de Estações e Redes de Distribuição de Energia Elétrica</v>
          </cell>
        </row>
        <row r="143">
          <cell r="A143" t="str">
            <v>Obras Portuárias, Marítimas e Fluviais</v>
          </cell>
        </row>
        <row r="144">
          <cell r="A144" t="str">
            <v>Fornecimento de Materiais e Equipamentos (aquisição indireta - em conjunto com licitação de obras)</v>
          </cell>
        </row>
        <row r="145">
          <cell r="A145" t="str">
            <v>Fornecimento de Materiais e Equipamentos (aquisição direta)</v>
          </cell>
        </row>
        <row r="146">
          <cell r="A146" t="str">
            <v>Estudos e Projetos, Planos e Gerenciamento e outros correlatos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10" workbookViewId="0">
      <selection activeCell="O30" sqref="O30"/>
    </sheetView>
  </sheetViews>
  <sheetFormatPr defaultRowHeight="15" x14ac:dyDescent="0.25"/>
  <cols>
    <col min="12" max="13" width="8.85546875" customWidth="1"/>
  </cols>
  <sheetData>
    <row r="1" spans="1:10" ht="6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</row>
    <row r="2" spans="1:10" ht="22.15" customHeight="1" x14ac:dyDescent="0.25">
      <c r="A2" s="34" t="s">
        <v>26</v>
      </c>
      <c r="B2" s="35"/>
      <c r="C2" s="35"/>
      <c r="D2" s="35"/>
      <c r="E2" s="35"/>
      <c r="F2" s="35"/>
      <c r="G2" s="35"/>
      <c r="H2" s="35"/>
      <c r="I2" s="35"/>
      <c r="J2" s="36"/>
    </row>
    <row r="3" spans="1:10" ht="17.45" customHeight="1" thickBot="1" x14ac:dyDescent="0.3">
      <c r="A3" s="37" t="s">
        <v>40</v>
      </c>
      <c r="B3" s="38"/>
      <c r="C3" s="38"/>
      <c r="D3" s="38"/>
      <c r="E3" s="38"/>
      <c r="F3" s="38"/>
      <c r="G3" s="38"/>
      <c r="H3" s="38"/>
      <c r="I3" s="38"/>
      <c r="J3" s="39"/>
    </row>
    <row r="4" spans="1:10" ht="21.6" customHeight="1" x14ac:dyDescent="0.25">
      <c r="A4" s="50" t="s">
        <v>36</v>
      </c>
      <c r="B4" s="51"/>
      <c r="C4" s="51"/>
      <c r="D4" s="51"/>
      <c r="E4" s="51"/>
      <c r="F4" s="51"/>
      <c r="G4" s="51"/>
      <c r="H4" s="51"/>
      <c r="I4" s="51"/>
      <c r="J4" s="52"/>
    </row>
    <row r="5" spans="1:10" ht="8.4499999999999993" customHeight="1" x14ac:dyDescent="0.25">
      <c r="A5" s="13"/>
      <c r="B5" s="14"/>
      <c r="C5" s="14"/>
      <c r="D5" s="14"/>
      <c r="E5" s="14"/>
      <c r="F5" s="14"/>
      <c r="G5" s="14"/>
      <c r="H5" s="14"/>
      <c r="I5" s="14"/>
      <c r="J5" s="15"/>
    </row>
    <row r="6" spans="1:10" ht="33" customHeight="1" x14ac:dyDescent="0.25">
      <c r="A6" s="40" t="s">
        <v>0</v>
      </c>
      <c r="B6" s="41"/>
      <c r="C6" s="41"/>
      <c r="D6" s="41"/>
      <c r="E6" s="41"/>
      <c r="F6" s="41"/>
      <c r="G6" s="41"/>
      <c r="H6" s="41"/>
      <c r="I6" s="42">
        <v>1</v>
      </c>
      <c r="J6" s="43"/>
    </row>
    <row r="7" spans="1:10" x14ac:dyDescent="0.25">
      <c r="A7" s="44" t="s">
        <v>1</v>
      </c>
      <c r="B7" s="45"/>
      <c r="C7" s="45"/>
      <c r="D7" s="45"/>
      <c r="E7" s="45"/>
      <c r="F7" s="45"/>
      <c r="G7" s="45"/>
      <c r="H7" s="45"/>
      <c r="I7" s="46">
        <v>0.05</v>
      </c>
      <c r="J7" s="47"/>
    </row>
    <row r="8" spans="1:10" ht="7.15" customHeight="1" x14ac:dyDescent="0.25">
      <c r="A8" s="16"/>
      <c r="B8" s="7"/>
      <c r="C8" s="7"/>
      <c r="D8" s="7"/>
      <c r="E8" s="7"/>
      <c r="F8" s="7"/>
      <c r="G8" s="7"/>
      <c r="H8" s="7"/>
      <c r="I8" s="7"/>
      <c r="J8" s="17"/>
    </row>
    <row r="9" spans="1:10" x14ac:dyDescent="0.25">
      <c r="A9" s="67" t="s">
        <v>2</v>
      </c>
      <c r="B9" s="68"/>
      <c r="C9" s="68"/>
      <c r="D9" s="68"/>
      <c r="E9" s="68"/>
      <c r="F9" s="68"/>
      <c r="G9" s="68"/>
      <c r="H9" s="68"/>
      <c r="I9" s="68"/>
      <c r="J9" s="69"/>
    </row>
    <row r="10" spans="1:10" x14ac:dyDescent="0.25">
      <c r="A10" s="70" t="s">
        <v>3</v>
      </c>
      <c r="B10" s="71"/>
      <c r="C10" s="71"/>
      <c r="D10" s="71"/>
      <c r="E10" s="71"/>
      <c r="F10" s="71"/>
      <c r="G10" s="71"/>
      <c r="H10" s="71"/>
      <c r="I10" s="71"/>
      <c r="J10" s="72"/>
    </row>
    <row r="11" spans="1:10" ht="14.45" customHeight="1" x14ac:dyDescent="0.25">
      <c r="A11" s="73" t="s">
        <v>4</v>
      </c>
      <c r="B11" s="48"/>
      <c r="C11" s="48"/>
      <c r="D11" s="48"/>
      <c r="E11" s="48"/>
      <c r="F11" s="48"/>
      <c r="G11" s="48"/>
      <c r="H11" s="48"/>
      <c r="I11" s="48" t="s">
        <v>5</v>
      </c>
      <c r="J11" s="49" t="s">
        <v>6</v>
      </c>
    </row>
    <row r="12" spans="1:10" x14ac:dyDescent="0.25">
      <c r="A12" s="73"/>
      <c r="B12" s="48"/>
      <c r="C12" s="48"/>
      <c r="D12" s="48"/>
      <c r="E12" s="48"/>
      <c r="F12" s="48"/>
      <c r="G12" s="48"/>
      <c r="H12" s="48"/>
      <c r="I12" s="48"/>
      <c r="J12" s="49"/>
    </row>
    <row r="13" spans="1:10" ht="14.45" customHeight="1" x14ac:dyDescent="0.25">
      <c r="A13" s="32" t="str">
        <f>IF($J$14=$A$116,"Encargos Sociais incidentes sobre a mão de obra","Administração Central")</f>
        <v>Administração Central</v>
      </c>
      <c r="B13" s="33"/>
      <c r="C13" s="33"/>
      <c r="D13" s="33"/>
      <c r="E13" s="33"/>
      <c r="F13" s="33"/>
      <c r="G13" s="33"/>
      <c r="H13" s="33"/>
      <c r="I13" s="2" t="str">
        <f>IF($J10=$A$116,"K1","AC")</f>
        <v>K1</v>
      </c>
      <c r="J13" s="18">
        <v>3.7999999999999999E-2</v>
      </c>
    </row>
    <row r="14" spans="1:10" x14ac:dyDescent="0.25">
      <c r="A14" s="32" t="str">
        <f>IF($J$14=$A$116,"Administração Central da empresa ou consultoria - overhead","Seguro e Garantia")</f>
        <v>Seguro e Garantia</v>
      </c>
      <c r="B14" s="33"/>
      <c r="C14" s="33"/>
      <c r="D14" s="33"/>
      <c r="E14" s="33"/>
      <c r="F14" s="33"/>
      <c r="G14" s="33"/>
      <c r="H14" s="33"/>
      <c r="I14" s="2" t="str">
        <f>IF($J10=$A$116,"K2","SG")</f>
        <v>K2</v>
      </c>
      <c r="J14" s="18">
        <v>3.8E-3</v>
      </c>
    </row>
    <row r="15" spans="1:10" x14ac:dyDescent="0.25">
      <c r="A15" s="32" t="str">
        <f>IF($J$14=$A$116,"","Risco")</f>
        <v>Risco</v>
      </c>
      <c r="B15" s="33"/>
      <c r="C15" s="33"/>
      <c r="D15" s="33"/>
      <c r="E15" s="33"/>
      <c r="F15" s="33"/>
      <c r="G15" s="33"/>
      <c r="H15" s="33"/>
      <c r="I15" s="2" t="str">
        <f>IF($J10=$A$116,"","R")</f>
        <v/>
      </c>
      <c r="J15" s="18">
        <v>5.0000000000000001E-3</v>
      </c>
    </row>
    <row r="16" spans="1:10" x14ac:dyDescent="0.25">
      <c r="A16" s="32" t="str">
        <f>IF($J$14=$A$116,"","Despesas Financeiras")</f>
        <v>Despesas Financeiras</v>
      </c>
      <c r="B16" s="33"/>
      <c r="C16" s="33"/>
      <c r="D16" s="33"/>
      <c r="E16" s="33"/>
      <c r="F16" s="33"/>
      <c r="G16" s="33"/>
      <c r="H16" s="33"/>
      <c r="I16" s="2" t="str">
        <f>IF($J10=$A$116,"","DF")</f>
        <v/>
      </c>
      <c r="J16" s="18">
        <v>1.0200000000000001E-2</v>
      </c>
    </row>
    <row r="17" spans="1:10" x14ac:dyDescent="0.25">
      <c r="A17" s="32" t="str">
        <f>IF($J$14=$A$116,"Margem bruta da empresa de consultoria","Lucro")</f>
        <v>Lucro</v>
      </c>
      <c r="B17" s="33"/>
      <c r="C17" s="33"/>
      <c r="D17" s="33"/>
      <c r="E17" s="33"/>
      <c r="F17" s="33"/>
      <c r="G17" s="33"/>
      <c r="H17" s="33"/>
      <c r="I17" s="2" t="str">
        <f>IF($J10=$A$116,"K3","L")</f>
        <v>K3</v>
      </c>
      <c r="J17" s="18">
        <v>7.0000000000000007E-2</v>
      </c>
    </row>
    <row r="18" spans="1:10" x14ac:dyDescent="0.25">
      <c r="A18" s="32" t="s">
        <v>7</v>
      </c>
      <c r="B18" s="33"/>
      <c r="C18" s="33"/>
      <c r="D18" s="33"/>
      <c r="E18" s="33"/>
      <c r="F18" s="33"/>
      <c r="G18" s="33"/>
      <c r="H18" s="33"/>
      <c r="I18" s="2" t="s">
        <v>8</v>
      </c>
      <c r="J18" s="18">
        <v>3.6499999999999998E-2</v>
      </c>
    </row>
    <row r="19" spans="1:10" x14ac:dyDescent="0.25">
      <c r="A19" s="32" t="s">
        <v>9</v>
      </c>
      <c r="B19" s="33"/>
      <c r="C19" s="33"/>
      <c r="D19" s="33"/>
      <c r="E19" s="33"/>
      <c r="F19" s="33"/>
      <c r="G19" s="33"/>
      <c r="H19" s="33"/>
      <c r="I19" s="2" t="s">
        <v>10</v>
      </c>
      <c r="J19" s="19">
        <v>0.05</v>
      </c>
    </row>
    <row r="20" spans="1:10" x14ac:dyDescent="0.25">
      <c r="A20" s="32" t="s">
        <v>11</v>
      </c>
      <c r="B20" s="33"/>
      <c r="C20" s="33"/>
      <c r="D20" s="33"/>
      <c r="E20" s="33"/>
      <c r="F20" s="33"/>
      <c r="G20" s="33"/>
      <c r="H20" s="33"/>
      <c r="I20" s="2" t="s">
        <v>12</v>
      </c>
      <c r="J20" s="19">
        <f ca="1">IF(BDI.Opcao&lt;&gt;"Desonerado",0,IF(AND($J10&lt;&gt;$A$115,COUNTA(OFFSET(J12,1,0,6))&gt;0),4.5%,0%))</f>
        <v>0</v>
      </c>
    </row>
    <row r="21" spans="1:10" ht="28.5" x14ac:dyDescent="0.25">
      <c r="A21" s="32" t="s">
        <v>34</v>
      </c>
      <c r="B21" s="33"/>
      <c r="C21" s="33"/>
      <c r="D21" s="33"/>
      <c r="E21" s="33"/>
      <c r="F21" s="33"/>
      <c r="G21" s="33"/>
      <c r="H21" s="33"/>
      <c r="I21" s="4" t="s">
        <v>13</v>
      </c>
      <c r="J21" s="19">
        <v>0.23860000000000001</v>
      </c>
    </row>
    <row r="22" spans="1:10" ht="8.4499999999999993" customHeight="1" x14ac:dyDescent="0.25">
      <c r="A22" s="16"/>
      <c r="B22" s="7"/>
      <c r="C22" s="7"/>
      <c r="D22" s="7"/>
      <c r="E22" s="7"/>
      <c r="F22" s="7"/>
      <c r="G22" s="7"/>
      <c r="H22" s="7"/>
      <c r="I22" s="7"/>
      <c r="J22" s="17"/>
    </row>
    <row r="23" spans="1:10" x14ac:dyDescent="0.25">
      <c r="A23" s="60" t="s">
        <v>14</v>
      </c>
      <c r="B23" s="61"/>
      <c r="C23" s="61"/>
      <c r="D23" s="61"/>
      <c r="E23" s="61"/>
      <c r="F23" s="61"/>
      <c r="G23" s="61"/>
      <c r="H23" s="61"/>
      <c r="I23" s="61"/>
      <c r="J23" s="62"/>
    </row>
    <row r="24" spans="1:10" ht="15.75" x14ac:dyDescent="0.25">
      <c r="A24" s="20"/>
      <c r="B24" s="5"/>
      <c r="C24" s="5"/>
      <c r="D24" s="63" t="s">
        <v>15</v>
      </c>
      <c r="E24" s="64" t="str">
        <f>IF($J10=$A$116,"(1+K1+K2)*(1+K3)","(1+AC + S + R + G)*(1 + DF)*(1+L)")</f>
        <v>(1+K1+K2)*(1+K3)</v>
      </c>
      <c r="F24" s="64"/>
      <c r="G24" s="64"/>
      <c r="H24" s="65" t="s">
        <v>16</v>
      </c>
      <c r="I24" s="5"/>
      <c r="J24" s="21"/>
    </row>
    <row r="25" spans="1:10" ht="15.75" x14ac:dyDescent="0.25">
      <c r="A25" s="20"/>
      <c r="B25" s="5"/>
      <c r="C25" s="5"/>
      <c r="D25" s="63"/>
      <c r="E25" s="66" t="s">
        <v>17</v>
      </c>
      <c r="F25" s="66"/>
      <c r="G25" s="66"/>
      <c r="H25" s="65"/>
      <c r="I25" s="5"/>
      <c r="J25" s="21"/>
    </row>
    <row r="26" spans="1:10" ht="34.15" customHeight="1" x14ac:dyDescent="0.25">
      <c r="A26" s="57" t="str">
        <f>CONCATENATE("Declaro para os devidos fins que, conforme legislação tributária municipal, a base de cálculo deste tipo de obra corresponde à ",$R$8*100,"%, com a respectiva alíquota de ",$R$9*100,"%.")</f>
        <v>Declaro para os devidos fins que, conforme legislação tributária municipal, a base de cálculo deste tipo de obra corresponde à 0%, com a respectiva alíquota de 0%.</v>
      </c>
      <c r="B26" s="58"/>
      <c r="C26" s="58"/>
      <c r="D26" s="58"/>
      <c r="E26" s="58"/>
      <c r="F26" s="58"/>
      <c r="G26" s="58"/>
      <c r="H26" s="58"/>
      <c r="I26" s="58"/>
      <c r="J26" s="59"/>
    </row>
    <row r="27" spans="1:10" ht="7.15" customHeight="1" x14ac:dyDescent="0.25">
      <c r="A27" s="16"/>
      <c r="B27" s="7"/>
      <c r="C27" s="7"/>
      <c r="D27" s="7"/>
      <c r="E27" s="7"/>
      <c r="F27" s="7"/>
      <c r="G27" s="7"/>
      <c r="H27" s="7"/>
      <c r="I27" s="7"/>
      <c r="J27" s="17"/>
    </row>
    <row r="28" spans="1:10" ht="50.25" customHeight="1" x14ac:dyDescent="0.25">
      <c r="A28" s="57" t="s">
        <v>33</v>
      </c>
      <c r="B28" s="58"/>
      <c r="C28" s="58"/>
      <c r="D28" s="58"/>
      <c r="E28" s="58"/>
      <c r="F28" s="58"/>
      <c r="G28" s="58"/>
      <c r="H28" s="58"/>
      <c r="I28" s="58"/>
      <c r="J28" s="59"/>
    </row>
    <row r="29" spans="1:10" hidden="1" x14ac:dyDescent="0.25">
      <c r="A29" s="54"/>
      <c r="B29" s="55"/>
      <c r="C29" s="55"/>
      <c r="D29" s="55"/>
      <c r="E29" s="55"/>
      <c r="F29" s="55"/>
      <c r="G29" s="55"/>
      <c r="H29" s="55"/>
      <c r="I29" s="55"/>
      <c r="J29" s="56"/>
    </row>
    <row r="30" spans="1:10" x14ac:dyDescent="0.25">
      <c r="A30" s="16"/>
      <c r="B30" s="7"/>
      <c r="C30" s="7"/>
      <c r="D30" s="7"/>
      <c r="E30" s="7"/>
      <c r="F30" s="7"/>
      <c r="G30" s="7"/>
      <c r="H30" s="7"/>
      <c r="I30" s="7"/>
      <c r="J30" s="17"/>
    </row>
    <row r="31" spans="1:10" x14ac:dyDescent="0.25">
      <c r="A31" s="75" t="s">
        <v>38</v>
      </c>
      <c r="B31" s="76"/>
      <c r="C31" s="76"/>
      <c r="D31" s="76"/>
      <c r="E31" s="7"/>
      <c r="F31" s="7"/>
      <c r="G31" s="77" t="s">
        <v>39</v>
      </c>
      <c r="H31" s="77"/>
      <c r="I31" s="77"/>
      <c r="J31" s="78"/>
    </row>
    <row r="32" spans="1:10" x14ac:dyDescent="0.25">
      <c r="A32" s="79"/>
      <c r="B32" s="80"/>
      <c r="C32" s="80"/>
      <c r="D32" s="80"/>
      <c r="E32" s="6"/>
      <c r="F32" s="7"/>
      <c r="G32" s="7"/>
      <c r="H32" s="7"/>
      <c r="I32" s="7"/>
      <c r="J32" s="17"/>
    </row>
    <row r="33" spans="1:10" x14ac:dyDescent="0.25">
      <c r="A33" s="81" t="s">
        <v>37</v>
      </c>
      <c r="B33" s="82"/>
      <c r="C33" s="82"/>
      <c r="D33" s="82"/>
      <c r="E33" s="83"/>
      <c r="F33" s="84" t="s">
        <v>35</v>
      </c>
      <c r="G33" s="85"/>
      <c r="H33" s="85"/>
      <c r="I33" s="85"/>
      <c r="J33" s="86"/>
    </row>
    <row r="34" spans="1:10" hidden="1" x14ac:dyDescent="0.25">
      <c r="A34" s="22" t="s">
        <v>18</v>
      </c>
      <c r="B34" s="9" t="str">
        <f t="array" ref="B34:B36">Import.RespOrçamento</f>
        <v>ZAIR PACKER</v>
      </c>
      <c r="C34" s="10"/>
      <c r="D34" s="10"/>
      <c r="E34" s="6"/>
      <c r="F34" s="7"/>
      <c r="G34" s="7"/>
      <c r="H34" s="7"/>
      <c r="I34" s="7"/>
      <c r="J34" s="17"/>
    </row>
    <row r="35" spans="1:10" hidden="1" x14ac:dyDescent="0.25">
      <c r="A35" s="23" t="s">
        <v>32</v>
      </c>
      <c r="B35" s="24" t="str">
        <v>018.982-6</v>
      </c>
      <c r="C35" s="25"/>
      <c r="D35" s="74"/>
      <c r="E35" s="74"/>
      <c r="F35" s="26"/>
      <c r="G35" s="26"/>
      <c r="H35" s="26"/>
      <c r="I35" s="26"/>
      <c r="J35" s="27"/>
    </row>
    <row r="36" spans="1:10" hidden="1" x14ac:dyDescent="0.25">
      <c r="A36" s="8" t="s">
        <v>19</v>
      </c>
      <c r="B36" s="9" t="str">
        <v>630931-8</v>
      </c>
      <c r="C36" s="10"/>
      <c r="D36" s="10"/>
      <c r="E36" s="11"/>
      <c r="F36" s="1"/>
      <c r="G36" s="1"/>
      <c r="H36" s="1"/>
      <c r="I36" s="1"/>
      <c r="J36" s="1"/>
    </row>
    <row r="37" spans="1:10" ht="15.75" x14ac:dyDescent="0.25">
      <c r="C37" s="30" t="s">
        <v>25</v>
      </c>
      <c r="D37" s="30"/>
      <c r="E37" s="30"/>
      <c r="F37" s="30"/>
      <c r="G37" s="30"/>
      <c r="H37" s="30"/>
    </row>
    <row r="38" spans="1:10" x14ac:dyDescent="0.25">
      <c r="C38" s="29" t="s">
        <v>20</v>
      </c>
      <c r="D38" s="29"/>
      <c r="E38" s="29"/>
      <c r="F38" s="31" t="s">
        <v>21</v>
      </c>
      <c r="G38" s="31" t="s">
        <v>22</v>
      </c>
      <c r="H38" s="31" t="s">
        <v>23</v>
      </c>
    </row>
    <row r="39" spans="1:10" x14ac:dyDescent="0.25">
      <c r="C39" s="29"/>
      <c r="D39" s="29"/>
      <c r="E39" s="29"/>
      <c r="F39" s="31"/>
      <c r="G39" s="31"/>
      <c r="H39" s="31"/>
    </row>
    <row r="40" spans="1:10" x14ac:dyDescent="0.25">
      <c r="C40" s="28" t="s">
        <v>27</v>
      </c>
      <c r="D40" s="28"/>
      <c r="E40" s="28"/>
      <c r="F40" s="3">
        <v>3.7999999999999999E-2</v>
      </c>
      <c r="G40" s="3">
        <v>4.0099999999999997E-2</v>
      </c>
      <c r="H40" s="3">
        <v>4.6699999999999998E-2</v>
      </c>
    </row>
    <row r="41" spans="1:10" x14ac:dyDescent="0.25">
      <c r="C41" s="28" t="s">
        <v>28</v>
      </c>
      <c r="D41" s="28"/>
      <c r="E41" s="28"/>
      <c r="F41" s="3">
        <v>3.2000000000000002E-3</v>
      </c>
      <c r="G41" s="3">
        <v>0.4</v>
      </c>
      <c r="H41" s="3">
        <v>7.4000000000000003E-3</v>
      </c>
    </row>
    <row r="42" spans="1:10" x14ac:dyDescent="0.25">
      <c r="C42" s="28" t="s">
        <v>29</v>
      </c>
      <c r="D42" s="28"/>
      <c r="E42" s="28"/>
      <c r="F42" s="3">
        <v>5.0000000000000001E-3</v>
      </c>
      <c r="G42" s="3">
        <v>5.5999999999999999E-3</v>
      </c>
      <c r="H42" s="3">
        <v>9.7000000000000003E-3</v>
      </c>
    </row>
    <row r="43" spans="1:10" x14ac:dyDescent="0.25">
      <c r="C43" s="28" t="s">
        <v>30</v>
      </c>
      <c r="D43" s="28"/>
      <c r="E43" s="28"/>
      <c r="F43" s="3">
        <v>1.0200000000000001E-2</v>
      </c>
      <c r="G43" s="3">
        <v>1.11E-2</v>
      </c>
      <c r="H43" s="3">
        <v>1.21E-2</v>
      </c>
    </row>
    <row r="44" spans="1:10" x14ac:dyDescent="0.25">
      <c r="C44" s="28" t="s">
        <v>31</v>
      </c>
      <c r="D44" s="28"/>
      <c r="E44" s="28"/>
      <c r="F44" s="3">
        <v>6.6400000000000001E-2</v>
      </c>
      <c r="G44" s="3">
        <v>7.2999999999999995E-2</v>
      </c>
      <c r="H44" s="3">
        <v>8.6900000000000005E-2</v>
      </c>
    </row>
    <row r="45" spans="1:10" x14ac:dyDescent="0.25">
      <c r="C45" s="28" t="s">
        <v>8</v>
      </c>
      <c r="D45" s="28"/>
      <c r="E45" s="28"/>
      <c r="F45" s="3">
        <v>3.6499999999999998E-2</v>
      </c>
      <c r="G45" s="3">
        <v>3.6499999999999998E-2</v>
      </c>
      <c r="H45" s="3">
        <v>3.6499999999999998E-2</v>
      </c>
    </row>
    <row r="46" spans="1:10" x14ac:dyDescent="0.25">
      <c r="C46" s="28" t="s">
        <v>10</v>
      </c>
      <c r="D46" s="28"/>
      <c r="E46" s="28"/>
      <c r="F46" s="3">
        <v>0</v>
      </c>
      <c r="G46" s="3">
        <v>2.5000000000000001E-2</v>
      </c>
      <c r="H46" s="3">
        <v>0.05</v>
      </c>
    </row>
    <row r="47" spans="1:10" x14ac:dyDescent="0.25">
      <c r="C47" s="28" t="s">
        <v>12</v>
      </c>
      <c r="D47" s="28"/>
      <c r="E47" s="28"/>
      <c r="F47" s="12">
        <v>0</v>
      </c>
      <c r="G47" s="12">
        <v>4.4999999999999998E-2</v>
      </c>
      <c r="H47" s="12">
        <v>4.4999999999999998E-2</v>
      </c>
    </row>
    <row r="48" spans="1:10" x14ac:dyDescent="0.25">
      <c r="C48" s="29" t="s">
        <v>24</v>
      </c>
      <c r="D48" s="29"/>
      <c r="E48" s="29"/>
      <c r="F48" s="3">
        <v>0.19600000000000001</v>
      </c>
      <c r="G48" s="3">
        <v>0.2097</v>
      </c>
      <c r="H48" s="3">
        <v>0.24229999999999999</v>
      </c>
    </row>
  </sheetData>
  <mergeCells count="50">
    <mergeCell ref="D35:E35"/>
    <mergeCell ref="A31:D31"/>
    <mergeCell ref="G31:J31"/>
    <mergeCell ref="A32:D32"/>
    <mergeCell ref="A33:E33"/>
    <mergeCell ref="F33:J33"/>
    <mergeCell ref="A1:J1"/>
    <mergeCell ref="A29:J29"/>
    <mergeCell ref="A28:J28"/>
    <mergeCell ref="A19:H19"/>
    <mergeCell ref="A20:H20"/>
    <mergeCell ref="A21:H21"/>
    <mergeCell ref="A23:J23"/>
    <mergeCell ref="D24:D25"/>
    <mergeCell ref="E24:G24"/>
    <mergeCell ref="H24:H25"/>
    <mergeCell ref="E25:G25"/>
    <mergeCell ref="A26:J26"/>
    <mergeCell ref="A18:H18"/>
    <mergeCell ref="A9:J9"/>
    <mergeCell ref="A10:J10"/>
    <mergeCell ref="A11:H12"/>
    <mergeCell ref="A16:H16"/>
    <mergeCell ref="A17:H17"/>
    <mergeCell ref="A2:J2"/>
    <mergeCell ref="A3:J3"/>
    <mergeCell ref="A6:H6"/>
    <mergeCell ref="I6:J6"/>
    <mergeCell ref="A7:H7"/>
    <mergeCell ref="I7:J7"/>
    <mergeCell ref="I11:I12"/>
    <mergeCell ref="J11:J12"/>
    <mergeCell ref="A13:H13"/>
    <mergeCell ref="A14:H14"/>
    <mergeCell ref="A15:H15"/>
    <mergeCell ref="A4:J4"/>
    <mergeCell ref="C37:H37"/>
    <mergeCell ref="C38:E39"/>
    <mergeCell ref="F38:F39"/>
    <mergeCell ref="G38:G39"/>
    <mergeCell ref="H38:H39"/>
    <mergeCell ref="C45:E45"/>
    <mergeCell ref="C46:E46"/>
    <mergeCell ref="C47:E47"/>
    <mergeCell ref="C48:E48"/>
    <mergeCell ref="C40:E40"/>
    <mergeCell ref="C41:E41"/>
    <mergeCell ref="C42:E42"/>
    <mergeCell ref="C43:E43"/>
    <mergeCell ref="C44:E44"/>
  </mergeCells>
  <conditionalFormatting sqref="J21">
    <cfRule type="expression" dxfId="2" priority="6" stopIfTrue="1">
      <formula>DESONERACAO="não"</formula>
    </cfRule>
  </conditionalFormatting>
  <conditionalFormatting sqref="C48:E48">
    <cfRule type="expression" dxfId="1" priority="1" stopIfTrue="1">
      <formula>AND(C48&lt;&gt;"OK",C48&lt;&gt;"-",C48&lt;&gt;"")</formula>
    </cfRule>
    <cfRule type="cellIs" dxfId="0" priority="2" stopIfTrue="1" operator="equal">
      <formula>"OK"</formula>
    </cfRule>
  </conditionalFormatting>
  <dataValidations disablePrompts="1" count="6">
    <dataValidation type="list" allowBlank="1" showErrorMessage="1" sqref="A10:J10">
      <formula1>BDI.TipoObra</formula1>
      <formula2>0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I6:J6">
      <formula1>0</formula1>
      <formula2>1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I7:J7">
      <formula1>0</formula1>
      <formula2>0</formula2>
    </dataValidation>
    <dataValidation operator="greaterThanOrEqual" allowBlank="1" showErrorMessage="1" errorTitle="Erro de valores" error="Digite um valor igual a 0% ou 2%." sqref="J20">
      <formula1>0</formula1>
      <formula2>0</formula2>
    </dataValidation>
    <dataValidation type="decimal" allowBlank="1" showErrorMessage="1" errorTitle="Erro de valores" error="Digite um valor maior do que 0." sqref="J19">
      <formula1>0</formula1>
      <formula2>1</formula2>
    </dataValidation>
    <dataValidation type="decimal" allowBlank="1" showErrorMessage="1" errorTitle="Erro de valores" error="Digite um valor entre 0% e 100%" sqref="J13:J18">
      <formula1>0</formula1>
      <formula2>1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2021-04-27T11:12:50Z</cp:lastPrinted>
  <dcterms:created xsi:type="dcterms:W3CDTF">2019-10-16T12:10:05Z</dcterms:created>
  <dcterms:modified xsi:type="dcterms:W3CDTF">2021-04-27T11:12:54Z</dcterms:modified>
</cp:coreProperties>
</file>